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Work\FileExell\"/>
    </mc:Choice>
  </mc:AlternateContent>
  <xr:revisionPtr revIDLastSave="0" documentId="13_ncr:1_{5E7D2213-198F-422E-B8D2-83A3E484E29E}" xr6:coauthVersionLast="45" xr6:coauthVersionMax="45" xr10:uidLastSave="{00000000-0000-0000-0000-000000000000}"/>
  <bookViews>
    <workbookView xWindow="-135" yWindow="705" windowWidth="20760" windowHeight="14400" tabRatio="764" firstSheet="1" activeTab="2" xr2:uid="{00000000-000D-0000-FFFF-FFFF00000000}"/>
  </bookViews>
  <sheets>
    <sheet name="สรุป" sheetId="4" r:id="rId1"/>
    <sheet name="สรุปแผนงานแผนเงิน" sheetId="33" r:id="rId2"/>
    <sheet name="แบบแผน63-งานยุทธศาสตร์" sheetId="34" r:id="rId3"/>
    <sheet name="Sheet2" sheetId="35" r:id="rId4"/>
    <sheet name="ยุทธ1-ค่ายบางระจัน" sheetId="28" r:id="rId5"/>
    <sheet name="ยุทธ2-ค่ายบางระจัน" sheetId="29" r:id="rId6"/>
    <sheet name="ยุทธ3-ค่ายบางระจัน" sheetId="30" r:id="rId7"/>
    <sheet name="ยุทธ3-แผนเงินบำรุง" sheetId="32" r:id="rId8"/>
  </sheets>
  <definedNames>
    <definedName name="_xlnm._FilterDatabase" localSheetId="4" hidden="1">'ยุทธ1-ค่ายบางระจัน'!$A$1:$AW$49</definedName>
    <definedName name="_xlnm._FilterDatabase" localSheetId="5" hidden="1">'ยุทธ2-ค่ายบางระจัน'!$A$1:$AK$46</definedName>
    <definedName name="_xlnm._FilterDatabase" localSheetId="6" hidden="1">'ยุทธ3-ค่ายบางระจัน'!$A$1:$AI$28</definedName>
    <definedName name="_xlnm.Print_Area" localSheetId="2">'แบบแผน63-งานยุทธศาสตร์'!$A$1:$Q$137</definedName>
    <definedName name="_xlnm.Print_Area" localSheetId="7">'ยุทธ3-แผนเงินบำรุง'!$A$1:$Q$201</definedName>
    <definedName name="_xlnm.Print_Titles" localSheetId="2">'แบบแผน63-งานยุทธศาสตร์'!$1:$3</definedName>
    <definedName name="_xlnm.Print_Titles" localSheetId="4">'ยุทธ1-ค่ายบางระจัน'!$3:$5</definedName>
    <definedName name="_xlnm.Print_Titles" localSheetId="5">'ยุทธ2-ค่ายบางระจัน'!$3:$6</definedName>
    <definedName name="_xlnm.Print_Titles" localSheetId="6">'ยุทธ3-ค่ายบางระจัน'!$3:$6</definedName>
    <definedName name="_xlnm.Print_Titles" localSheetId="7">'ยุทธ3-แผนเงินบำรุง'!$1:$4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4" l="1"/>
  <c r="J10" i="4"/>
  <c r="B14" i="35"/>
  <c r="C12" i="35"/>
  <c r="X52" i="28"/>
  <c r="Y52" i="28"/>
  <c r="AA52" i="28"/>
  <c r="V52" i="28"/>
  <c r="X50" i="28"/>
  <c r="Y50" i="28"/>
  <c r="Z50" i="28"/>
  <c r="AA50" i="28"/>
  <c r="X24" i="28"/>
  <c r="Y24" i="28"/>
  <c r="AA24" i="28"/>
  <c r="Z47" i="28"/>
  <c r="Z20" i="28"/>
  <c r="Z24" i="28" s="1"/>
  <c r="Z52" i="28" s="1"/>
  <c r="F10" i="33"/>
  <c r="F8" i="33"/>
  <c r="F6" i="33"/>
  <c r="D27" i="33" l="1"/>
  <c r="C27" i="33"/>
  <c r="D20" i="33"/>
  <c r="E20" i="33"/>
  <c r="C20" i="33"/>
  <c r="E17" i="33"/>
  <c r="D26" i="33"/>
  <c r="C26" i="33"/>
  <c r="D16" i="33"/>
  <c r="E16" i="33"/>
  <c r="F16" i="33"/>
  <c r="C16" i="33"/>
  <c r="E11" i="33"/>
  <c r="E12" i="33"/>
  <c r="E6" i="33"/>
  <c r="F18" i="33" l="1"/>
  <c r="U26" i="30"/>
  <c r="V26" i="30"/>
  <c r="W26" i="30"/>
  <c r="X26" i="30"/>
  <c r="Y26" i="30"/>
  <c r="T26" i="30"/>
  <c r="V20" i="30"/>
  <c r="W20" i="30"/>
  <c r="X20" i="30"/>
  <c r="Y20" i="30"/>
  <c r="T20" i="30"/>
  <c r="U20" i="30"/>
  <c r="C33" i="30"/>
  <c r="E26" i="33"/>
  <c r="W14" i="28"/>
  <c r="F20" i="33" l="1"/>
  <c r="E27" i="33" s="1"/>
  <c r="W47" i="28" l="1"/>
  <c r="W33" i="28"/>
  <c r="W29" i="28"/>
  <c r="W20" i="28"/>
  <c r="W15" i="28"/>
  <c r="D7" i="33" l="1"/>
  <c r="W50" i="28"/>
  <c r="V50" i="28"/>
  <c r="Y48" i="28"/>
  <c r="Z48" i="28"/>
  <c r="W48" i="28"/>
  <c r="V48" i="28"/>
  <c r="C10" i="33" s="1"/>
  <c r="E10" i="33" s="1"/>
  <c r="W46" i="28"/>
  <c r="F9" i="33" s="1"/>
  <c r="X46" i="28"/>
  <c r="Y46" i="28"/>
  <c r="D9" i="33" s="1"/>
  <c r="Z46" i="28"/>
  <c r="V46" i="28"/>
  <c r="C9" i="33" s="1"/>
  <c r="Y39" i="28"/>
  <c r="D8" i="33" s="1"/>
  <c r="E8" i="33" s="1"/>
  <c r="V39" i="28"/>
  <c r="V26" i="28"/>
  <c r="C31" i="30"/>
  <c r="W27" i="28"/>
  <c r="F7" i="33" s="1"/>
  <c r="W26" i="28"/>
  <c r="W7" i="28"/>
  <c r="U22" i="30"/>
  <c r="F13" i="33" l="1"/>
  <c r="E9" i="33"/>
  <c r="C13" i="33"/>
  <c r="C25" i="33" s="1"/>
  <c r="C28" i="33" s="1"/>
  <c r="E13" i="33"/>
  <c r="D13" i="33"/>
  <c r="D25" i="33" s="1"/>
  <c r="D28" i="33" s="1"/>
  <c r="E7" i="33"/>
  <c r="D54" i="28"/>
  <c r="W39" i="28"/>
  <c r="AK44" i="29"/>
  <c r="W44" i="29"/>
  <c r="X44" i="29"/>
  <c r="Y44" i="29"/>
  <c r="Z44" i="29"/>
  <c r="AA44" i="29"/>
  <c r="V44" i="29"/>
  <c r="AK50" i="28"/>
  <c r="AK48" i="28"/>
  <c r="AK46" i="28"/>
  <c r="Z39" i="28" l="1"/>
  <c r="AK39" i="28" s="1"/>
  <c r="W8" i="28"/>
  <c r="D53" i="28" l="1"/>
  <c r="W24" i="28"/>
  <c r="W52" i="28" s="1"/>
  <c r="Z54" i="28" s="1"/>
  <c r="L8" i="32"/>
  <c r="L23" i="32"/>
  <c r="L37" i="32"/>
  <c r="L73" i="32"/>
  <c r="L106" i="32"/>
  <c r="L124" i="32"/>
  <c r="L150" i="32"/>
  <c r="L181" i="32"/>
  <c r="L185" i="32"/>
  <c r="L189" i="32"/>
  <c r="L193" i="32"/>
  <c r="L196" i="32"/>
  <c r="L200" i="32"/>
  <c r="C32" i="30"/>
  <c r="AK24" i="28" l="1"/>
  <c r="E25" i="33"/>
  <c r="E28" i="33" s="1"/>
  <c r="W30" i="29"/>
  <c r="C51" i="29" l="1"/>
  <c r="D56" i="28" l="1"/>
  <c r="D55" i="28"/>
  <c r="C53" i="29"/>
  <c r="C54" i="29" s="1"/>
  <c r="D58" i="28" l="1"/>
  <c r="U10" i="4" l="1"/>
  <c r="O10" i="4"/>
  <c r="N10" i="4"/>
  <c r="M10" i="4"/>
  <c r="L10" i="4"/>
  <c r="K10" i="4"/>
  <c r="I10" i="4"/>
  <c r="F10" i="4"/>
  <c r="E10" i="4"/>
  <c r="D10" i="4"/>
  <c r="C10" i="4"/>
  <c r="B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ComputerHP</author>
  </authors>
  <commentList>
    <comment ref="E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ComputerHP:</t>
        </r>
        <r>
          <rPr>
            <sz val="9"/>
            <color indexed="81"/>
            <rFont val="Tahoma"/>
            <family val="2"/>
          </rPr>
          <t xml:space="preserve">
เป้าหมาย ทำอะไร ใคร จำนวนเท่าไร</t>
        </r>
      </text>
    </comment>
  </commentList>
</comments>
</file>

<file path=xl/sharedStrings.xml><?xml version="1.0" encoding="utf-8"?>
<sst xmlns="http://schemas.openxmlformats.org/spreadsheetml/2006/main" count="2548" uniqueCount="1403">
  <si>
    <t>แผนงาน</t>
  </si>
  <si>
    <t>1. ร้อยละของปชช.ทุกกลุ่มวัยมีพฤติกรรมสุขภาพที่ถูกต้องด้วยมาตรการ 3 อ3 ส</t>
  </si>
  <si>
    <t>4.ภาคีเครือข่ายมีส่วนร่วมในการพัฒนาสุขภาพ</t>
  </si>
  <si>
    <t>โครงการ</t>
  </si>
  <si>
    <t>KPI 1.อัตราส่วนการตายมารดา</t>
  </si>
  <si>
    <t>KPI 3. ร้อยละของเด็ก 0-5ปี สูงดีสมส่วน และส่วนสูงเฉลี่ยที่อายุ 5 ปี</t>
  </si>
  <si>
    <t>KPI 4. ร้อยละของเด็กอายุ 6-14ปี สูงดีสมส่วน</t>
  </si>
  <si>
    <t>KPI 5.อัตราการคลอดมีชีพ ในหญิงอายุ 15-19 ปี</t>
  </si>
  <si>
    <t>KPI 6.อัตราการตั้งครรภ์ซํ้าในหญิงอายุน้อยกว่า 20 ปี</t>
  </si>
  <si>
    <t>ผู้รับผิดชอบ</t>
  </si>
  <si>
    <t>CNO (สื่อสาร)</t>
  </si>
  <si>
    <t>CPPO (ครบ.)</t>
  </si>
  <si>
    <t>CNO (สื่อสาร,ส่งเสริม)</t>
  </si>
  <si>
    <t>CPPO(คบ.)</t>
  </si>
  <si>
    <t>COO(ยุทธ.)</t>
  </si>
  <si>
    <t>KPI 1.1อัตราตายของผู้ป่วยโรคกล้ามหัวใจตายเฉียบพลันชนิด STEMI ลดลง</t>
  </si>
  <si>
    <t>KPI 1.2 อัตราตายของผู้ป่วยโรคกล้ามหัวใจตายเฉียบพลันชนิด NSTEMI ลดลง</t>
  </si>
  <si>
    <t>KPI 2.อัตราตายของผู้ป่วยโรค หลอดเลือดสมองลดลง</t>
  </si>
  <si>
    <t>CSO(NCD)</t>
  </si>
  <si>
    <t>CSO(คบ.)</t>
  </si>
  <si>
    <t>CSO(คร.)</t>
  </si>
  <si>
    <t>CSO(ครบ.)</t>
  </si>
  <si>
    <t>1.1.ร้อยละของโรงพยาบาลที่มีระดับวิกฤตลดลง</t>
  </si>
  <si>
    <t>1.2.ร้อยละของ รพสต. ที่มีสภาพคล่องมากกว่า 3 เดือน</t>
  </si>
  <si>
    <t>3.ร้อยละของหน่วยงานในสังกัดผ่านเกณฑ์ประเมิน ITA(90 คะแนน)</t>
  </si>
  <si>
    <t>แผนงานที่ 1
ระบบธรรมาภิบาลและ
องค์กรคุณภาพ</t>
  </si>
  <si>
    <t>แผนงานที่2
พัฒนาระบบบริหาร
ทรัพยากรบุคคล
ด้านสุขภาพ</t>
  </si>
  <si>
    <t>แผนที่3
พัฒนาระบบข้อมูล
สารสนเทศด้านสุขภาพ</t>
  </si>
  <si>
    <t>2. มีระบบบริหารจัดการที่มีประสิทธิภาพ และบุคลากรมีความสุข</t>
  </si>
  <si>
    <t>3. มีระบบฐานข้อมูล และสารสนเทศที่มีคุณภาพ สามารถรองรับการพัฒนาของจังหวัดได้อย่างมีประสิทธิภาพ</t>
  </si>
  <si>
    <t>ยุทธศาสตร์</t>
  </si>
  <si>
    <t>CQO(ครบ.)</t>
  </si>
  <si>
    <t xml:space="preserve">ตัวชี้วัด (KPI) </t>
  </si>
  <si>
    <t>PP&amp;P E.</t>
  </si>
  <si>
    <t>SE.</t>
  </si>
  <si>
    <t>P&amp;G E.</t>
  </si>
  <si>
    <t>รวม</t>
  </si>
  <si>
    <t>สรุปยุทธศาสตร์ แผนงาน โครงการขับเคลื่อนโยบายจังหวัดสิงห์บุรี ปีงบประมาณ 2563</t>
  </si>
  <si>
    <t>CFO(บริหาร/คบ/ประกัน)</t>
  </si>
  <si>
    <t>KPI 7 ระดับความสำเร้จของอำเภอที่มีการขับเคลื่อนกิจกรรม To be number One</t>
  </si>
  <si>
    <t>2.1 ระดับ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</t>
  </si>
  <si>
    <t>2.2 ระดับความสำเร็จของการดำเนินการพัฒนาคุณภาพโรงพยาบาลสังกัดกระทรวงสาธารณสุขมีคุณภาพมาตรฐานผ่านการรับรอง HA</t>
  </si>
  <si>
    <t>2.3 ระดับความสำเร็จของการดำเนินการพัฒนาคุณภาพ รพ.สต.ติดดาว</t>
  </si>
  <si>
    <t>ปี 2560</t>
  </si>
  <si>
    <t xml:space="preserve"> ปี 2561</t>
  </si>
  <si>
    <t>ปี 2562</t>
  </si>
  <si>
    <t>อัตรา</t>
  </si>
  <si>
    <t>จำนวน</t>
  </si>
  <si>
    <t>น้อยกว่า 15 ต่อแสนการเกิดมีชีพ</t>
  </si>
  <si>
    <t>คบสอ.</t>
  </si>
  <si>
    <t>อ.ค่ายบางระจัน</t>
  </si>
  <si>
    <t>รพช</t>
  </si>
  <si>
    <t>รพท.</t>
  </si>
  <si>
    <t>สสจ</t>
  </si>
  <si>
    <t>HDC</t>
  </si>
  <si>
    <t>Survey</t>
  </si>
  <si>
    <t>รายงาน/โปรแกรมเพิ่มเติม</t>
  </si>
  <si>
    <t>(1) ยุทธศาสตร์</t>
  </si>
  <si>
    <t>(3)แผนงาน</t>
  </si>
  <si>
    <t xml:space="preserve"> (8) กลุ่มเป้าหมาย ปี2563 </t>
  </si>
  <si>
    <t xml:space="preserve"> (2)ตัวชี้วัดยุทธศาสตร์(KRI)</t>
  </si>
  <si>
    <t>Data base (43แฟ้ม)</t>
  </si>
  <si>
    <t>นโยบาย สสจ.สิงห์บุรี(1-4)</t>
  </si>
  <si>
    <t xml:space="preserve">     (5)      แผนงาน/โครงการ</t>
  </si>
  <si>
    <t xml:space="preserve">  (6)  วัตถุประสงค์</t>
  </si>
  <si>
    <t xml:space="preserve">    (7)     ตัวชี้วัด</t>
  </si>
  <si>
    <t xml:space="preserve"> (9)  กลุ่มเป้าหมาย</t>
  </si>
  <si>
    <t xml:space="preserve">    (10)   แผนการใช้งบประมาณ</t>
  </si>
  <si>
    <t>(11)  ระยะเวลาดำเนินการ/งบประมาณ</t>
  </si>
  <si>
    <t xml:space="preserve"> (12) ผู้รับผิดชอบ</t>
  </si>
  <si>
    <t>(13) หน่วยงาน</t>
  </si>
  <si>
    <t>(1) ยุทธ ศาสตร์</t>
  </si>
  <si>
    <t xml:space="preserve"> (2)   แผนงาน</t>
  </si>
  <si>
    <t xml:space="preserve"> (3)โครงการ</t>
  </si>
  <si>
    <t>(4)ตัวชี้วัด</t>
  </si>
  <si>
    <t>ประเภท</t>
  </si>
  <si>
    <t>รายละเอียดการใช้งบประมาณ</t>
  </si>
  <si>
    <t>จำนวนเงิน    (บาท)</t>
  </si>
  <si>
    <t>แหล่งงบ ประมาณ</t>
  </si>
  <si>
    <t>ระบุเดือน ที่ดำเนินการ</t>
  </si>
  <si>
    <t>งบประมาณที่ใช้</t>
  </si>
  <si>
    <t>/</t>
  </si>
  <si>
    <t>N/A</t>
  </si>
  <si>
    <t xml:space="preserve"> -</t>
  </si>
  <si>
    <t>CPPO (ทันต,ส่งเสริม,อวล.)</t>
  </si>
  <si>
    <t xml:space="preserve"> </t>
  </si>
  <si>
    <t>ร้อยละ 68</t>
  </si>
  <si>
    <t>ร้อยละ 60</t>
  </si>
  <si>
    <t>ระดับ 5</t>
  </si>
  <si>
    <t xml:space="preserve"> /</t>
  </si>
  <si>
    <t>ร้อยละ 70</t>
  </si>
  <si>
    <t>59</t>
  </si>
  <si>
    <t>5.จังหวัด/อำเภอ มี EOC/SAT ที่สามารถปฏิบัติงานได้จริง</t>
  </si>
  <si>
    <t>ร้อยละ 20</t>
  </si>
  <si>
    <t>ภาครัฐ</t>
  </si>
  <si>
    <t>จำนวนงบประมาณ</t>
  </si>
  <si>
    <t>แหล่งงบประมาณ</t>
  </si>
  <si>
    <t>ภาคีเครือข่าย</t>
  </si>
  <si>
    <t>อยู่ระหว่างขึ้นทะเบียน</t>
  </si>
  <si>
    <t>ทะเบียนราษฎร์</t>
  </si>
  <si>
    <t>สำรวจ</t>
  </si>
  <si>
    <t>เพิ่มขึ้นร้อยละ 10</t>
  </si>
  <si>
    <t>ร้อยละ 90</t>
  </si>
  <si>
    <t>ลดลงร้อยละ 1.5</t>
  </si>
  <si>
    <t>ร้อยละ100</t>
  </si>
  <si>
    <t>EB1 - EB26</t>
  </si>
  <si>
    <t>รง.ก.2</t>
  </si>
  <si>
    <t xml:space="preserve">KPI 13.1 อัตราอุบัติการณ์โรคเบาหวานจากกลุ่มเสี่ยงลดลง </t>
  </si>
  <si>
    <t xml:space="preserve">KPI 13.2 อัตราอุบัติการณ์โรคความดันโลหิตสูงจากกลุ่มเสี่ยงลดลง </t>
  </si>
  <si>
    <t>KPI 20 ร้อยละของอาหารสดและอาหารแปรรูปที่ได้รับการตรวจสอบ ได้มาตรฐานตามเกณฑ์ที่กำหนด</t>
  </si>
  <si>
    <t>KPI 22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</t>
  </si>
  <si>
    <t>(9)โครงการ</t>
  </si>
  <si>
    <t>จำนวนโครงการ</t>
  </si>
  <si>
    <t>ชื่อโครงการหลัก</t>
  </si>
  <si>
    <r>
      <t xml:space="preserve">Data base </t>
    </r>
    <r>
      <rPr>
        <b/>
        <sz val="14"/>
        <rFont val="TH SarabunPSK"/>
        <family val="2"/>
      </rPr>
      <t>(43แฟ้ม)</t>
    </r>
  </si>
  <si>
    <t>PI 2.2ร้อยละของเด็กอายุ 0-5 ปีได้รับการคัดกรองพัฒนาการพบสงสัยล่าช้า</t>
  </si>
  <si>
    <t>PI 2.3ร้อยละของเด็กอายุ 0-5 ปีที่มีพัฒนาการสงสัยล่าช้าได้รับการติดตาม</t>
  </si>
  <si>
    <t>PI 2.4ร้อยละของเด็กอายุ 0-5 ปีที่พบพัฒนาการล่าช้าได้รับการกระตุ้นด้วยTEDA4I</t>
  </si>
  <si>
    <t>0/1</t>
  </si>
  <si>
    <t>ร้อยละ 100</t>
  </si>
  <si>
    <t>ลดลง 2 ต่อพัน</t>
  </si>
  <si>
    <t>ลดลง 1 คน</t>
  </si>
  <si>
    <t>บสต.</t>
  </si>
  <si>
    <t xml:space="preserve">ร้อยละ 70 ของจำนวนโครงการทั้งหมด </t>
  </si>
  <si>
    <t xml:space="preserve"> ร้อยละ 100</t>
  </si>
  <si>
    <t>น้อยกว่า ร้อยละ 1</t>
  </si>
  <si>
    <t>คบ.</t>
  </si>
  <si>
    <t>2 รร.
(อย่างน้อย
PCC ละ 1 แห่ง)</t>
  </si>
  <si>
    <t>1 ศูนย์ฯ</t>
  </si>
  <si>
    <t>CPPO(อวล.)</t>
  </si>
  <si>
    <t>4. ระดับความสำเร็จของการดำเนินงานประเมินความรอบรู้ด้านสุขภาพ (Health Literacy)</t>
  </si>
  <si>
    <t>3. ลดความแออัด และลดระยะ
เวลารอคอย</t>
  </si>
  <si>
    <t>แผนงานที่ 2
ลดความแออัดและลดระยะเวลารอคอย</t>
  </si>
  <si>
    <t>1.ลดอัตราการตายจากโรค ที่สำคัญ
(โรคหลอดเลือดหัวใจ , โรคหลอดเลือดสมอง,มะเร็ง,ไต,อุบัติเหตุจราจร,ฆ่าตัวตาย,ทารกตาย)</t>
  </si>
  <si>
    <t>KPI 3.2 อัตราการเสียชีวิตของผู้ป่วยอุบัติเหตุจราจร PS &gt;0.75</t>
  </si>
  <si>
    <t>KPI 5.อัตราตายทารกแรกเกิด</t>
  </si>
  <si>
    <t>KPI 6.1 ร้อยละของผู้ป่วยโรคเบาหวานที่ควบคุมระดับนํ้าตาลได้ดีเพิ่มขึ้น</t>
  </si>
  <si>
    <t>KPI 6.2 ร้อยละผู้ป่วยความดันโลหิตสูงที่ควบคุมความดันโลหิตได้ดีเพิ่มขึ้น</t>
  </si>
  <si>
    <t>ü</t>
  </si>
  <si>
    <t>KPI 14 ระดับความสำเร็จของการดำเนินการพัฒนาหน่วยบริการปฐมภูมิและเครือข่ายหน่วยบริการปฐมภูมิในพื้นที่</t>
  </si>
  <si>
    <t>KPI 15 ร้อยละของผู้ป่วย กลุ่มเป้าหมายที่ได้รับการดูแลจาก
อสม. หมอประจำบ้านมีคุณภาพชีวิตที่ดี</t>
  </si>
  <si>
    <t>5.1ระดับความสำเร็จของ คบสอ.มีการบริหารจัดการบุคลากรเพียงพอในการปฏิบัติงาน</t>
  </si>
  <si>
    <t>5.2ระดับความสำเร็จของหน่วยงานมีการจัดทำและใช้ IDPในการพัฒนาบุคลากร</t>
  </si>
  <si>
    <t>6.1ระดับความสำเร็จของการดำเนินการเป็นองค์กรแห่งความสุข(Happiorganization)</t>
  </si>
  <si>
    <t>6.2ระดับความสำเร็จของการดำเนินการเป็นองค์กรคุณธรรม</t>
  </si>
  <si>
    <t>7.1 ร้อยละ อสม. ที่ได้รับการพัฒนาเป็น อสม. หมอประจำบ้าน</t>
  </si>
  <si>
    <t>8.1 ระดับความสำเร็จของการดำเนินการโรงพยาบาลภาครัฐ สังกัดกระทรวงสาธารณสุข มีการดำเนินงาน Digital Transformationเพื่อก้าวสู่การเป็น Smart Hospital</t>
  </si>
  <si>
    <t>8.2ระดับความสำเร็จของการบันทึกข้อมูลผ่านเกณฑ์คุณภาพข้อมูลสาเหตุการตายในสถานบริการ</t>
  </si>
  <si>
    <t xml:space="preserve"> ร้อยละ 50</t>
  </si>
  <si>
    <t>CPPO/CNO</t>
  </si>
  <si>
    <t>Goal : 2 ปี เพิ่ม  1 ปี</t>
  </si>
  <si>
    <t>ตัวชี้วัดแผนงาน</t>
  </si>
  <si>
    <t xml:space="preserve">(4) ตัวชี้วัดแผนงาน (KPI) </t>
  </si>
  <si>
    <t>ภาครัฐ (20-30%)</t>
  </si>
  <si>
    <t>ภาคีเครือข่าย (80-70%)</t>
  </si>
  <si>
    <t>แผน</t>
  </si>
  <si>
    <t>ปี 2563</t>
  </si>
  <si>
    <t>2. โครงการพัฒนาความรอบรู้ด้านสุขภาพของประชากร(สธ.)</t>
  </si>
  <si>
    <t>3. โครงการการพัฒนาคุณภาพชีวิตระดับอำเภอ (พชอ.)(สธ.)</t>
  </si>
  <si>
    <t>5. โครงการควบคุมโรคและภัยสุขภาพ(สธ.)</t>
  </si>
  <si>
    <t>7. โครงการคุ้มครองผู้บริโภคด้านผลิตภัณฑ์สุขภาพและบริการสุขภาพ(สธ.)</t>
  </si>
  <si>
    <t>8. โครงการส่งเสริมการมีร่วมของภาคีเครือข่าย(สสจ.)</t>
  </si>
  <si>
    <t>1.โครงการพัฒนาระบบบริการสุขภาพ สาขาโรคหัวใจ(สธ.)</t>
  </si>
  <si>
    <t>2.โครงการพัฒนาระบบบริการสุขภาพ สาขาโรคหลอดเลือดสมอง(สสจ.)(สธ.)</t>
  </si>
  <si>
    <t>3.โครงการพัฒนาระบบบริการการแพทย์ฉุกเฉินครบวงจร(สธ./จังหวัด)</t>
  </si>
  <si>
    <t>4.โครงการพัฒนาระบบบริการสุขภาพ สาขาสุขภาพจิตและจิตเวช(สธ./จังหวัด)</t>
  </si>
  <si>
    <t>5 โครงการพัฒนาระบบบริการสุขภาพ สาขาทารกแรกเกิด(สธ./เขต)</t>
  </si>
  <si>
    <t>6.โครงการพัฒนาระบบบริการสุขภาพ สาขาโรคไม่ติดต่อเรื้อรัง(สธ.)</t>
  </si>
  <si>
    <t>7.โครงการพัฒนาระบบบริการบำบัดรักษาผู้ป่วยยาเสพติด(สธ./จังหวัด)</t>
  </si>
  <si>
    <t>8. โครงการพัฒนาระบบริการโรคติดต่อ โรคอุบัติใหม่ และโรคอุบัติซ้ำ(สธ.)</t>
  </si>
  <si>
    <t>9.โครงการพัฒนาระบบบริการสุขภาพ สาขาโรคไต(สธ.)</t>
  </si>
  <si>
    <t>10.โครงการพัฒนาระบบบริการสุขภาพ สาขาโรคมะเร็ง(สธ.)</t>
  </si>
  <si>
    <t>11.โครงการพัฒนาระบบบริการสุขภาพ ER คุณภาพ(สธ./จังหวัด)</t>
  </si>
  <si>
    <t>12.โครงการป้องกันและควบคุมการดื้อยาต้านจุลชีพและการใช้ยาอย่างสมเหตุสมผล(สธ.)</t>
  </si>
  <si>
    <t>13. โครงการกัญชาทางการแพทย์(สธ.)</t>
  </si>
  <si>
    <t>14.โครงการพัฒนาระบบการแพทย์ปฐมภูมิ(สธ.)</t>
  </si>
  <si>
    <t>15โครงการพัฒนาเครือข่ายกำลังคนด้านสุขภาพ และ อสม.(สธ.)</t>
  </si>
  <si>
    <t>1. โครงการพัฒนาและสร้างศักยภาพคนไทยทุกกลุ่มวัย(สธ./เขต/จังหวัด)</t>
  </si>
  <si>
    <t>1.โครงการพัฒนาระบบบริหารจัดการทรัพยากร (สธ.)</t>
  </si>
  <si>
    <t>2.โครงการพัฒนาองค์กรคุณภาพ จังหวัดสิงห์บุรี ปี 2563(สธ.)</t>
  </si>
  <si>
    <t>3.โครงการประเมินคุณธรรมความโปร่งใส (สธ.)</t>
  </si>
  <si>
    <t>5.โครงการบริหารจัดการกําลังด้านสุขภาพ จังหวัดสิงห์บุรี ปี 2563(สธ.)</t>
  </si>
  <si>
    <t>4. โครงการประเมินความรอบรู้ด้านสุขภาพ (Health Literacy)(สธ./สสจ.)</t>
  </si>
  <si>
    <t>6 โครงการ Happy MOPH กระทรวงสาธารณสุข กระทรวงแห่งความสุข(สธ.)</t>
  </si>
  <si>
    <t>7. โครงการพัฒนาเครือข่ายกำลังคนด้านสุขภาพ และ อสม.(สธ.)</t>
  </si>
  <si>
    <t>8. โครงการ Smart Hospital(สธ.)</t>
  </si>
  <si>
    <t>จัดสรร</t>
  </si>
  <si>
    <t>เบิกจ่าย</t>
  </si>
  <si>
    <t>CSO /CQO</t>
  </si>
  <si>
    <t>ตัวชี้วัด</t>
  </si>
  <si>
    <t>เด็กอายุ 0-5 ปีได้รับการคัดกรองพัฒนาการพบสงสัยล่าช้า</t>
  </si>
  <si>
    <t>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</si>
  <si>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ทีมคลินิกหมอครอบครัวมีโครงการที่ภาคีเครือข่ายเป็นเจ้าของ</t>
  </si>
  <si>
    <t>อัตราความสำเร็จของการรักษาวัณโรคปอดรายใหม่เพิ่มขึ้น</t>
  </si>
  <si>
    <t>(5) เป้าหมาย</t>
  </si>
  <si>
    <t>(10) ระดับตัวชี้วัด</t>
  </si>
  <si>
    <t>(11) แหล่งข้อมูลเพื่อการประเมินผล</t>
  </si>
  <si>
    <t>(12)ผู้รับผิดชอบ</t>
  </si>
  <si>
    <t xml:space="preserve">(5) เป้าหมาย </t>
  </si>
  <si>
    <t>โรงพยาบาลที่มีระดับวิกฤตลดลง</t>
  </si>
  <si>
    <t xml:space="preserve"> รพสต. ที่มีสภาพคล่องมากกว่า 3 เดือน</t>
  </si>
  <si>
    <t>มูลค่าการจัดซื้อร่วมระดับจังหวัด</t>
  </si>
  <si>
    <t xml:space="preserve"> คบสอ.มีการบริหารจัดการบุคลากรเพียงพอในการปฏิบัติงาน</t>
  </si>
  <si>
    <t>หน่วยงานมีการจัดทำและใช้ IDPในการพัฒนาบุคลากร</t>
  </si>
  <si>
    <t>องค์กรแห่งความสุข(Happiorganization)</t>
  </si>
  <si>
    <t>องค์กรคุณธรรม</t>
  </si>
  <si>
    <t>โรงเรียนที่มี อสม. น้อย</t>
  </si>
  <si>
    <t>โรงพยาบาลภาครัฐ สังกัดกระทรวงสาธารณสุข มีการดำเนินงาน Digital Transformationเพื่อก้าวสู่การเป็น Smart Hospital</t>
  </si>
  <si>
    <t>บันทึกข้อมูลผ่านเกณฑ์คุณภาพข้อมูลสาเหตุการตายในสถานบริการ</t>
  </si>
  <si>
    <t>ร้อยละ 98</t>
  </si>
  <si>
    <t>แผนงานที่ 2 ส่งเสริมสุขภาพและป้องกันโรคด้วยศาสตร์การแพทย์แผนไทยและการแพทย์ทางเลือก</t>
  </si>
  <si>
    <t>แผนงานที่ 4 ลดปัจจัยเสี่ยงด้านสุขภาพและบริหารจัดการสิ่งแวดล้อมให้เอื้อต่อการมีสุขภาพดี</t>
  </si>
  <si>
    <t>4.ระดับความสำเร็จของการดำเนินงานลดปัจจัยเสี่ยงด้านสุขภาพและบริหารจัดการสิ่งแวดล้อมให้เอื้อต่อการมีสุขภาพดี</t>
  </si>
  <si>
    <t>แผนงานที่ 5. ส่งเสริมการมีร่วมของภาคีเครือข่าย</t>
  </si>
  <si>
    <t>แผนงานที่ 6 พัฒนาระบบการตอบโต้ภาวะฉุกเฉินและภัยสุขภาพ</t>
  </si>
  <si>
    <t>6.ระดับความสำเร็จของการดำเนินงานพัฒนาระบบการตอบโต้ภาวะฉุกเฉินและภัยสุขภาพ</t>
  </si>
  <si>
    <t>5.ระดับความสำเร็จของการดำเนินงานส่งเสริมการมีร่วมของภาคีเครือข่าย</t>
  </si>
  <si>
    <t>ทีม</t>
  </si>
  <si>
    <t>2.ร้อยละประชาชนกลุ่มเสี่ยงDM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</si>
  <si>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1. ระดับความสำเร็จของการดำเนินงาน
ระบบธรรมาภิบาลและ
องค์กรคุณภาพ</t>
  </si>
  <si>
    <t>2.ระดับความสำเร็จของการดำเนินงาน
พัฒนาระบบบริหาร
ทรัพยากรบุคคล
ด้านสุขภาพ</t>
  </si>
  <si>
    <t>3.ระดับความสำเร็จของการดำเนินงาน
พัฒนาระบบข้อมูล
สารสนเทศด้านสุขภาพ</t>
  </si>
  <si>
    <t>9 โครงการพัฒนาระบบการตอบโต้ภาวะฉุกเฉินและภัยสุขภาพ จังหวัดสิงห์บุรี ปี 2563(สธ.)</t>
  </si>
  <si>
    <t>โรงเรียนที่มี อสม. น้อย
อย่างน้อย
PCC ละ 1 แห่ง</t>
  </si>
  <si>
    <t>2</t>
  </si>
  <si>
    <t xml:space="preserve">ระดับความสำเร็จของการดำเนินงานประชาชนกลุ่มเสี่ยงDM/HTมีความรอบรู้ด้านสุขภาพเรื่อง 3 อ.3 ส.  </t>
  </si>
  <si>
    <t>6 แห่ง</t>
  </si>
  <si>
    <t>1 ทีม/1 รร.</t>
  </si>
  <si>
    <t>โรงเรียนต้นแบบด้านสุขภาพ ทีมละ 1 โรงเรียน</t>
  </si>
  <si>
    <t>2 โรงเรียน</t>
  </si>
  <si>
    <t>1 แห่ง</t>
  </si>
  <si>
    <t>ลดอัตราตายของมารดา(มารดาหลังคลอดปี62 จำนวน 1614 คน)</t>
  </si>
  <si>
    <t xml:space="preserve">เด็กอายุ 0-5 ปีได้รับการคัดกรองพัฒนาการ  ( เด็ก 9,18 , 30, 42 , 60 เดือน จำนวน 4537 คน )    </t>
  </si>
  <si>
    <t>เด็กอายุ 0-5 ปีที่มีพัฒนาการสงสัยล่าช้าได้รับการติดตาม(เด็กที่มีพัฒนาการสงสัยล้าช้าจำนวน 928 คน)</t>
  </si>
  <si>
    <t>เด็กอายุ 0-5 ปีที่พบพัฒนาการล่าช้าได้รับการกระตุ้นด้วยTEDA4I ( เด็กที่มีพัฒนาการล้าช้า จำนวน 34 คน)</t>
  </si>
  <si>
    <t>เด็ก 0-5ปี สูงดีสมส่วน และส่วนสูงเฉลี่ยที่อายุ 5 ปี (เด็ก 0-5 ปี ทั้งหมด8008)</t>
  </si>
  <si>
    <t>เด็กอายุ 6-14ปี สูงดีสมส่วน(25495คน)</t>
  </si>
  <si>
    <t>ร้อยละ 68 (3973/2702)</t>
  </si>
  <si>
    <t>ลด.อัตราการคลอดมีชีพ ในหญิงอายุ 15-19 ปี (หญิงอายุ 15-19 ปี 5034คน)</t>
  </si>
  <si>
    <t>CPPO (ส่งเสริม)</t>
  </si>
  <si>
    <t>ลดอัตราการตั้งครรภ์ซํ้าในหญิงอายุน้อยกว่า 20 ปี(หญิงที่มารับบริการคลอดรพ.ทั่วไป)</t>
  </si>
  <si>
    <t>ระดับความสำเร็จการขับเคลื่อนกิจกรรม To be number One(ทุกคบสอ.)</t>
  </si>
  <si>
    <t>ระดับ 3</t>
  </si>
  <si>
    <t>แบบรายงาน</t>
  </si>
  <si>
    <t>ตำบลที่มีระบบการส่งเสริมสุขภาพดูแลผู้สูงอายุระยะยาว (Long Term Care) ในชุมชนผ่านเกณฑ์ (43 ตำบล)</t>
  </si>
  <si>
    <t xml:space="preserve"> ร้อยละ 100 (6 ตำบล)</t>
  </si>
  <si>
    <t>ประชากรสูงอายุที่มีพฤติกรรมสุขภาพที่พึงประสงค์(ผู้สูงอายุกลุ่มช่วยเหลือตัวเองได้สมบูรณ์/กลุ่ม1ติดสังคม 41,694 คน)</t>
  </si>
  <si>
    <t>ร้อยละ 60 (5020/3012)</t>
  </si>
  <si>
    <t>เพิ่มขึ้นร้อยละ 5</t>
  </si>
  <si>
    <t>อัตราตายทารกแรกเกิด (ทารกเกิดมีชีพ ปี 62 จากรง.ก2)</t>
  </si>
  <si>
    <t>ร้อยละ 50</t>
  </si>
  <si>
    <t>ร้อยละ 50  (ทั้หมด 17 คน หยุด 1 ปี 9 คน)</t>
  </si>
  <si>
    <t>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</si>
  <si>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การใช้ยาอย่างสมเหตุผล (RDU) ในโรงพยาบาล และโรงพยาบาลส่งเสริมสุขภาพตำบลทุกแห่ง</t>
  </si>
  <si>
    <t>โรงพยาบาลทั่วไปมีระบบจัดการการดื้อยาต้านจุลชีพอย่างบูรณาการ (AMR)  และการติดเชื้อดื้อยาในกระแสเลือลดลง 7.5%จากปีปฏิทิน 61</t>
  </si>
  <si>
    <t>โรงพยาบาลทั่วไปมีคลินิกการให้บริการกัญชาทางการแพทย์ผสมผสานแพทย์แผนปัจจุบันและแพทย์แผนไทย</t>
  </si>
  <si>
    <t>อำเภอมีการพัฒนาคุณภาพชีวิตที่มีคุณภาพ อย่างน้อย 2 ประเด็น จำนวน 6 อำเภอ</t>
  </si>
  <si>
    <t>แผนงานที่ 1 พัฒนาคุณภาพบริการตามมาตรฐานที่กำหนด</t>
  </si>
  <si>
    <t xml:space="preserve">1. มีแนวทางเวชปฏิบัติ(Clinical Practice Guidelines: CPG) ตามมาตรฐาน ของ
โรคหลอดเลือดหัวใจ, โรคหลอดเลือดสมอง, โรคมะเร็ง, โรคไต, อุบัติเหตุจราจร, ฆ่าตัวตาย, ทารกตาย </t>
  </si>
  <si>
    <t>2 ทีม</t>
  </si>
  <si>
    <t>1 ทีม</t>
  </si>
  <si>
    <t>ผู้ป่วย กลุ่มเป้าหมายที่ได้รับการดูแลจาก
อสม. หมอประจำบ้านมีคุณภาพชีวิตที่ดี(ผู้ป่วยติดบ้านติดเตียง ผู้พิการ/ผู้ด้อยโอกาสที่มีภาวะพึ่งพิง) 
จำนวน 1,134 คน</t>
  </si>
  <si>
    <t>แผนงานที่ 3 ลดอัตราอุบัติการณ์ด้วยโรคไม่ติดต่อที่สำคัญ</t>
  </si>
  <si>
    <t>3.ระดับความสำเร็จของการดำเนินงานลดอัตราอุบัติการณ์ด้วยโรคไม่ติดต่อที่สำคัญ</t>
  </si>
  <si>
    <t>CPPO (NCD)</t>
  </si>
  <si>
    <t>PI 2.1ร้อยละของเด็กอายุ 0-5 ปีได้รับการคัดกรองพัฒนาการ           เป้าหมายมีการเปลี่ยนแปลงตามช่วงอายุ(อายุ 6,18,30,42 และ อายุ 60 เดือน)</t>
  </si>
  <si>
    <t xml:space="preserve">โรงพยาบาลที่พัฒนาอนามัยสิ่งแวดล้อม ได้ตามเกณฑ์ GREEN&amp;CLEAN Hospital  ระดับดีมาก Plus   (1.ประเมินตนเองตามเกณฑ์GREEN &amp; CLEAN Hospital วิเคราะห์และวางแผนปฏิบัติการเพื่อขับเคลื่อน และre-acreditation
2.สร้างเครือข่ายการพัฒนา GREEN &amp; CLEAN Hospital สู่ชุมชนเพื่อส่งเสริมให้เกิด GREEN &amp; CLEAN  Community)Gab รพ.อินทร์บุรี,พรหมบุรี,บางระจัน,ค่ายบางระจันและเป้าหมายเพื่อพัฒนา รพ.สิงหบุรี,ท่าช้าง ) </t>
  </si>
  <si>
    <t>KPI 12.1 ระดับความสำเร็จของโรงพยาบาลที่มีการใช้ยาอย่างสมเหตุผล (RDU)</t>
  </si>
  <si>
    <t xml:space="preserve">KPI 12.2 ระดับความสำเร็ขของโรงพยาบาลที่มีระบบจัดการการดื้อยาต้านจุลชีพอย่างบูรณาการ (AMR)
</t>
  </si>
  <si>
    <t>KPI 13 ระดับความสำเร็จของการให้บริการกัญชาทางการแพทย์ผสมผสานแพทย์แผนปัจจุบันและแพทย์แผนไทยในโรงพยาบาล</t>
  </si>
  <si>
    <t>ยุทธศาสตร์  PP&amp;P E.  ปีงบประมาณ 2563</t>
  </si>
  <si>
    <t>ยุทธศาสตร์  P&amp;G E.  ปีงบประมาณ 2563</t>
  </si>
  <si>
    <t>ยุทธศาสตร์  SE.  ปีงบประมาณ 2563</t>
  </si>
  <si>
    <t>แผนงานที่ 1 ส่งเสริมความรอบรู้ด้านสุขภาพประชาชนทุกกลุ่มวัย ตามหลัก 3 อ 3 ส</t>
  </si>
  <si>
    <t>1.ระดับความสำเร็จของการดำเนินงานส่งเสริมความรอบรู้ด้านสุขภาพตามหลัก 3 อ 3 ส</t>
  </si>
  <si>
    <t>องค์กรต้นแบบสุขภาพดี</t>
  </si>
  <si>
    <t>หมู่บ้าน/ชุมชนต้นแบบสุขภาพดี</t>
  </si>
  <si>
    <t xml:space="preserve">อาหารสดและอาหารแปรรูปที่ได้รับการตรวจสอบจากตลาด ร้านชำ ร้านอาหาร แผงลอยจำหน่ายอาหาร สถานที่ผลิต/จำหน่ายอาหารได้มาตรฐานตามเกณฑ์ที่กำหนด จำนวน 3,400 ตัวอย่าง(2 ครั้งต่อปี)
</t>
  </si>
  <si>
    <t>ศูนย์ปฏิบัติการภาวะฉุกเฉิน (EOC) และทีมตระหนักรู้สถานการณ์ (SAT) สามารถปฏิบัติงานได้จริง</t>
  </si>
  <si>
    <t xml:space="preserve">ระดับ5 
</t>
  </si>
  <si>
    <t xml:space="preserve">ระดับ 5
</t>
  </si>
  <si>
    <t xml:space="preserve">ระดับ 5 </t>
  </si>
  <si>
    <t>หน่วยงานในสังกัดผ่านเกณฑ์ประเมิน ITA(90 คะแนน)</t>
  </si>
  <si>
    <t xml:space="preserve">อำเภอผ่านการรับรอง DHSA </t>
  </si>
  <si>
    <t>KPI 11.1 ระดับความสำเร็จของการดำเนินการพัฒนาคุณภาพชีวิตระดับอำเภอที่มีคุณภาพ</t>
  </si>
  <si>
    <t>KPI 11.2  ระดับความสำเร็จของการดำเนินงานอำเภอผ่านการรับรอง DHSA</t>
  </si>
  <si>
    <t>เจ้าหน้าที่สาธารณสุขจังหวัดสิงห์บุรี รักษ์สุขภาพ "เดิน วิ่ง ปั่น ทำความสะอาด - เก็บเมล็ดพันธุ์ (Exercise For Clean Environment)"'</t>
  </si>
  <si>
    <t>ร้อยละ 58</t>
  </si>
  <si>
    <t xml:space="preserve"> ลดการฆ่าตัวตายสำเร็จ (ผู้พยายามฆ่าตัวตายปี2562ได้รับการดูแลติดตามเพื่อป้องกันการพยายามฆ่าตัวตายซ้ำ)</t>
  </si>
  <si>
    <t>ลดลง 4.43 ต่อแสนประชากร ( 1 คน)(พยายาม12)</t>
  </si>
  <si>
    <t>4.1 อัตราฆ่าตัวตายสำเร็จ ต่อแสน</t>
  </si>
  <si>
    <t>รง 506</t>
  </si>
  <si>
    <t>ประชาชนอายุ 15 ปี ขึ้นไป เข้าถึงการรักษาโรคซึมเศร้ารายใหม่จำนวน 212 คน</t>
  </si>
  <si>
    <t>เพิ่มขึ้นร้อยละ 2 (28)</t>
  </si>
  <si>
    <t>4.2 ร้อยละของผู้ป่วยโรคซึมเศร้าเข้าถึงบริการสุขภาพจิต</t>
  </si>
  <si>
    <t xml:space="preserve">ผู้ป่วยยาเสพติด ที่ได้รับการคัดกรองเป็นผู้ใช้ ผู้เสพ และผู้ติดยาเสพติด ทุกคนในปี 62 จำนวน 166 คน
</t>
  </si>
  <si>
    <t>CSO สส</t>
  </si>
  <si>
    <t xml:space="preserve">KPI 10 ระดับความสำเร็จของการดำเนินงานประชาชนกลุ่มเสี่ยงDM/HTมีความรอบรู้ด้านสุขภาพเรื่อง 3 อ.3 ส.   </t>
  </si>
  <si>
    <t>รอข้อมูล STD งานระบาด</t>
  </si>
  <si>
    <t>รง.506 และNAP Program</t>
  </si>
  <si>
    <t>CPPO(คร.)</t>
  </si>
  <si>
    <t>&gt; ร้อยละ 50</t>
  </si>
  <si>
    <t>พัฒนาการเด็กตามเกณฑ์มาตรฐาน</t>
  </si>
  <si>
    <t>KPI 2.ระดับความสำเร็จของพัฒนาการเด็กตามเกณฑ์มาตรฐาน</t>
  </si>
  <si>
    <t>ผู้ติดเชื้อเอชไอวีและโรคติดต่อทางเพศสัมพันธ์ลดลง                            - อัตราป่วยโรคติดต่อทางเพศสัมพันธ์(ซิฟิลิส, หนองใน, หนองในเทียม, หูดหงอนไก่ และแผลริมอ่อน)ต่ำกว่าค่ามัธยฐานย้อนหลัง 3 ปี</t>
  </si>
  <si>
    <t>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</si>
  <si>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/   BSS</t>
  </si>
  <si>
    <t>KPI 8 ร้อยละของเจ้าหน้าที่สาธารณสุขจังหวัดสิงห์บุรีมีค่าดัชนีมวลกายปกติ</t>
  </si>
  <si>
    <t>KPI 9.1ร้อยละของตำบลที่มีระบบการส่งเสริมสุขภาพดูแลผู้สูงอายุระยะยาว (Long Term Care) ในชุมชนผ่านเกณฑ์</t>
  </si>
  <si>
    <t>KPI 9.2 ร้อยละของประชากรสูงอายุที่มีพฤติกรรมสุขภาพที่พึงประสงค์</t>
  </si>
  <si>
    <t>KPI 14.2ระดับความสำเร็จองการดำเนินงานหมู่บ้าน/ชุมชนต้นแบบสุขภาพดี</t>
  </si>
  <si>
    <t>KPI 15.1 อัตราอุบัติการณ์โรคมะเร็งปากมดลูกลดลง  (กลุ่มเป้าหมาย ผู้หญิง 30-60 ปี)</t>
  </si>
  <si>
    <t>KPI 15.2 อัตราอุบัติการณ์โรคมะเร็งเต้านมลดลง  (กลุ่มเป้าหมาย ผู้หญิง 30-70 ปี)</t>
  </si>
  <si>
    <t>KPI 15.3 อัตราอุบัติการณ์โรคมะเร็งลำไส้ลดลง  (กลุ่มเป้าหมาย 50-70 ปี)</t>
  </si>
  <si>
    <t>6. โครงการป้องกันการติดต่อและการจัดการสิ่งแวดล้อม(สธ./จังหวัด)</t>
  </si>
  <si>
    <t>KPI 14.1ระดับความสำเร็จของการดำเนินงานองค์กรต้นแบบสุขภาพดี</t>
  </si>
  <si>
    <t>KPI 21ระดับความสำเร็จของทีมคลินิกหมอครอบครัวมีโครงการที่ภาคีเครือข่ายเป็นเจ้าของ</t>
  </si>
  <si>
    <t>ณ.23 ตค.62</t>
  </si>
  <si>
    <t>โครง การ</t>
  </si>
  <si>
    <t>แผน งาน</t>
  </si>
  <si>
    <t>งบประมาณ</t>
  </si>
  <si>
    <t>2. อัตราอุบัติการณ์โรคไม่ติดต่อที่สำคัญ(เบาหวาน/ความดันโลหิตสูง/มะเร็ง/ฆ่าตัวตาย) ลดลง</t>
  </si>
  <si>
    <t>3. อัตราป่วยด้วยโรคติดต่อที่สำคัญ(โรคติดต่อทางเพศสัมพันธ์/เอดส์)ลดลง</t>
  </si>
  <si>
    <t>2. ลดความพิการและภาวะแทรกซ้อน โรคที่สำคัญ(เบาหวาน,ความดัน,ยาเสพติด,วัณโรค,ไต,มะเร็ง)</t>
  </si>
  <si>
    <t>1.ระบบบริหารจัดการทรัพยากรที่มีคุณภาพและมีคุณธรรม</t>
  </si>
  <si>
    <t>งบประ มาณ</t>
  </si>
  <si>
    <t xml:space="preserve"> ตัวชี้วัดยุทธ ศาสตร์</t>
  </si>
  <si>
    <t>2.ระดับความสำเร็จของการดำเนินงาน
ลดความแออัด
และลดระยะเวลารอคอย</t>
  </si>
  <si>
    <t>หน่วยบริการปฐมภูมิและเครือข่ายหน่วยบริการปฐมภูมิในพื้นที่ 
จำนวน 20 ทีม</t>
  </si>
  <si>
    <t xml:space="preserve">สำนักงานสาธารณสุขจังหวัด และสำนักงานสาธารณสุขอำเภอพัฒนาผ่านเกณฑ์คุณภาพการบริหารจัดการภาครัฐ (PMQA) </t>
  </si>
  <si>
    <t>โรงพยาบาลทุกแห่งพัฒนาผ่านการรับรอง HA</t>
  </si>
  <si>
    <t>โรงพยาบาลส่งเสริมสุขภาพตำบล ทุกแห่งพัฒนาผ่านการรับรอง รพ.สต. ติดดาว ระดับ 5 ดาว</t>
  </si>
  <si>
    <t>จังหวัดสิงห์บุรีผ่านการรับรองมาตรฐานเครือข่ายบริการสุขภาพระดับจังหวัด “Provincial Healthcare Network Certification - PNC” เรื่อง DM HT</t>
  </si>
  <si>
    <t>2.4 ระดับความสำเร็จของการดำเนินงาน PNC</t>
  </si>
  <si>
    <t>มีการ survey ด้านพฤติกรรมสุขภาพและสิ่งแวดล้อม ปีละ 2 ครั้ง</t>
  </si>
  <si>
    <t>อสม. ได้รับการพัฒนาเป็น อสม. หมอประจำบ้าน</t>
  </si>
  <si>
    <t>1.3.ระดับความสำเร็จของการจัดซื้อร่วมระดับจังหวัด (แยกรายประเภท)</t>
  </si>
  <si>
    <t>(9)</t>
  </si>
  <si>
    <t>(2),(4)</t>
  </si>
  <si>
    <t xml:space="preserve">กลุ่มเสี่ยงโรคเบาหวานปีงบประมาณ 2562 ได้รับการปรับเปลี่ยนพฤติกรรม และ ได้รับการตรวจน้ำตาลซ้ำ กลุ่มเสี่ยงทั้งหมด 
7,386 คน
กลุ่มเสี่ยงสูง 1,043 คน 
กลุ่มเสี่ยง 6,343 คน
</t>
  </si>
  <si>
    <t>กลุ่มเสี่ยงโรคเบาหวานปีงบประมาณ 2562 ได้รับการปรับเปลี่ยนพฤติกรรม 
และ ได้รับการตรวจน้ำตาลซ้ำ ≥ร้อยละ 90</t>
  </si>
  <si>
    <t xml:space="preserve">1.ลดอัตราอุบัติการณ์โรคความดันโลหิตสูงจากกลุ่มเสี่ยง 
.กลุ่มเสี่ยงทั้งหมด 25,702 คน
(กลุ่มเสี่ยงสูง 2,585 คน กลุ่มเสี่ยง 23,117 คน)
</t>
  </si>
  <si>
    <t>กลุ่มเสี่ยงโรคความดันโลหิตสูงปีงบประมาณ 2562 ได้รับการปรับเปลี่ยนพฤติกรรม และ ได้รับการตรวจวัดความดันโลหิต ซ้ำ .  กลุ่มเสี่ยงทั้งหมด 25,702 คน
(กลุ่มเสี่ยงสูง 2,585 คน กลุ่มเสี่ยง 23,117 คน)</t>
  </si>
  <si>
    <t>2.กลุ่มเสี่ยงโรคความดันโลหิตสูงปีงบประมาณ 2562 ได้รับการปรับเปลี่ยนพฤติกรรม 
และ ได้รับการตรวจวัดความดันโลหิต ซ้ำ ≥ร้อยละ 90</t>
  </si>
  <si>
    <t>ลดอัตราอุบัติการณ์โรคมะเร็งปากมดลูกลดลง  (กลุ่มเป้าหมาย 49,453 คน)</t>
  </si>
  <si>
    <t xml:space="preserve">ประชากรเพศหญิงที่มี อายุ 30-60 ปี มีการรับรู้ด้านสุขภาพและ Self Mornitoring การป้องกันโรคมะเร็งปากมดลูก (กลุ่มเป้าหมาย 49,453 คน)
</t>
  </si>
  <si>
    <t>ประชากรเพศหญิงที่มี อายุ 30-60 ปี มีการรับรู้ด้านสุขภาพและ Self Mornitoring การป้องกันโรคมะเร็งปากมดลูก ≥ร้อยละ 90</t>
  </si>
  <si>
    <t>ลดอัตราอุบัติการณ์โรคมะเร็งเต้านมลดลง  (กลุ่มเป้าหมาย ผู้หญิง 30-70 ปี) โ</t>
  </si>
  <si>
    <t xml:space="preserve">ดย ประชากรเหญิงที่มี   อายุ 30-60 ปี มีการรับรู้ด้านสุขภาพและ Self Mornitoring การป้องกันโรคงมะเร็ง เต้านม </t>
  </si>
  <si>
    <t>ประชากรเหญิงที่มี   อายุ 30-60 ปี มีการรับรู้ด้านสุขภาพและ Self Mornitoring การป้องกันโรคงมะเร็ง เต้านม ≥ร้อยละ 90</t>
  </si>
  <si>
    <t>ลดอัตราอุบัติการณ์โรคมะเร็งลำไส้(กลุ่มเป้าหมาย 50-70 ปี) 61,607 คน</t>
  </si>
  <si>
    <t>ประชากรชายและหญิงที่มีอายุ 50-70 ปี มีการรับรู้ด้านสุขภาพและ Self Mornitoring การป้องกันโรคมะเร็งลำไส้ (กลุ่มเป้าหมาย 61,607)</t>
  </si>
  <si>
    <t xml:space="preserve">ประชากรชายและหญิงที่มีอายุ 50-70 ปี มีการรับรู้ด้านสุขภาพและ Self Mornitoring การป้องกันโรคมะเร็งลำไส้ ≥ร้อยละ 90 </t>
  </si>
  <si>
    <t>ลดอัตราตายของผู้ป่วยโรคกล้ามหัวใจตายเฉียบพลันชนิด STEMI
(ผู้ป่วยSTEMI คาดประมาณ ปี 2563จำนวน 50 คน)</t>
  </si>
  <si>
    <t xml:space="preserve">ไม่เกิน ร้อยละ 7
</t>
  </si>
  <si>
    <t xml:space="preserve">ผู้ป่วย STEMI ได้รับยาละลายลิ่มเลือดภายใน 30 นาทีหลังการวินิจฉัย
(ผู้ป่วยSTEMI คาดประมาณ ปี 2563จำนวน 50 คน)
</t>
  </si>
  <si>
    <t xml:space="preserve">&gt; ร้อยละ 50
</t>
  </si>
  <si>
    <r>
      <t xml:space="preserve">ลดอัตราตายของผู้ป่วยโรคกล้ามหัวใจตายเฉียบพลันชนิด STEMI 
(ผู้ป่วย NSTEMI คาดประมาณ ปี 2563จำนวน 88 คน)
</t>
    </r>
    <r>
      <rPr>
        <sz val="11"/>
        <color theme="1"/>
        <rFont val="TH SarabunPSK"/>
        <family val="2"/>
      </rPr>
      <t/>
    </r>
  </si>
  <si>
    <t xml:space="preserve">ไม่เกิน ร้อยละ 5
</t>
  </si>
  <si>
    <t xml:space="preserve">ผู้ป่วย NSTEMI ได้รับ PCI ใน 72 ชม. หลังการวินิจฉัย
(ผู้ป่วย NSTEMI คาดประมาณ ปี 2563จำนวน 88 คน) </t>
  </si>
  <si>
    <t>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Heart attack  aleart (กลุ่มเป้าหมายทั้งหมด 1,941 คน)</t>
  </si>
  <si>
    <t>&gt;ร้อยละ 90</t>
  </si>
  <si>
    <t xml:space="preserve">ลดอัตราตายของผู้ป่วยโรค หลอดเลือดสมองลดลง (ผู้ป่วย stroke คาดประมาณ ปี 2563จำนวน 979 คน)
</t>
  </si>
  <si>
    <t xml:space="preserve">ไม่เกินร้อยละ 7
</t>
  </si>
  <si>
    <t>ผู้ป่วยที่มีอาการไม่เกิน 4.5 ชม.ได้รับการรักษาภายใน 60 นาที    
(ผู้ป่วย stroke คาดประมาณ ปี 2563จำนวน 979 คน)</t>
  </si>
  <si>
    <t xml:space="preserve">≥ร้อยละ 60%        </t>
  </si>
  <si>
    <t>ผู้ป่วยที่มีอาการไม่เกิน 72 ชม. ได้รับการรักษาใน stroke unit≥45%          
 (ผู้ป่วย stroke คาดประมาณ ปี 2563จำนวน 979 คน)</t>
  </si>
  <si>
    <t xml:space="preserve">≥ร้อยละ 45%
</t>
  </si>
  <si>
    <t xml:space="preserve"> 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stroke  aleart (กลุ่มเป้าหมายทั้งหมด 1,941 คน)</t>
  </si>
  <si>
    <t>&gt;ร้อยละ 90%</t>
  </si>
  <si>
    <t>ลดการเสียชีวิตของผู้ป่วยวิกฤติฉุกเฉิน ภายใน 24 ชม. ใน โรงพยาบาล ระดับ S, M1 (ทั้งที่ ERและ Admit)
(ผู้ป่วยวิกฤคิคาดประมาณ ปี 2563จำนวน   1076  คน)</t>
  </si>
  <si>
    <t>น้อยกว่า ร้อยละ 12</t>
  </si>
  <si>
    <t>KPI -3.1 อัตราเสียชีวิตของผู้ป่วยวิกฤติฉุกเฉิน ภายใน 24 ชม. ใน โรงพยาบาล ระดับ A, S, M1 (ทั้งที่ ERและ Admit)ลดลง</t>
  </si>
  <si>
    <t>ลดการเสียชีวิตของผู้ป่วยอุบัติเหตุจราจร PS &gt;0.75
(ผู้ป่วยผู้ป่วยอุบัติเหตุจราจรคาด PS &gt;0.75 ประมาณทั้งหมด…1,527.คน)</t>
  </si>
  <si>
    <t xml:space="preserve">เพิ่มการเข้าถึงการบริการการแพทย์ฉุกเฉินไม่น้อยกว่าร้อยละ 10 
(ปี 2562 ทั้งหมด 4701 ปฎิบัติการ)
</t>
  </si>
  <si>
    <t>เพิ่มขึ้นไม่น้อยกว่าร้อยละ 10</t>
  </si>
  <si>
    <t>ลดความแออัดในห้องฉุกเฉิน ผู้ป่วยที่ไม่ฉุกเฉินในห้องฉุกเฉิน ระดับ 4 และ 5 (Non – Trauma) ลดลงร้อยละ 10 
(ผู้ป่วยคาดประมาณทั้งหมด…101045 ราย)</t>
  </si>
  <si>
    <t xml:space="preserve">ลดลงร้อยละ 10 </t>
  </si>
  <si>
    <t>ลดความแออัดในห้องฉุกเฉินผู้ป่วยที่มีข้อบ่งชี้ในการ admit อยู่ในห้องฉุกเฉินไม่เกิน 2 ชม. (2hr triage) ไม่ต่ำกว่า ร้อยละ 50
(ผู้ป่วยคาดประมาณทั้งหมด 5015 iราย)</t>
  </si>
  <si>
    <t>ไม่ต่ำกว่า ร้อยละ 50</t>
  </si>
  <si>
    <t xml:space="preserve">&gt;ร้อยละ 90
</t>
  </si>
  <si>
    <t xml:space="preserve">ผู้ป่วยโรคเบาหวาน ที่ควบคุมระดับน้ำตาลได้ไม่ดี ได้รับการประเมิน risk factor และปรับเปลี่ยนพฤติกรรมตามหลัก3อ3ส และมีSelf care มากกว่าร้อยละ 80
(กลุ่มเป้าหมาย ผู้ป่วยโรคเบาหวาน ที่ควบคุมระดับน้ำตาลได้ไม่ดี  จำนวน 10,458 คน)
</t>
  </si>
  <si>
    <t>&gt;ร้อยละ 80</t>
  </si>
  <si>
    <t xml:space="preserve">ผู้ป่วยความดันโลหิตสูงที่ควบคุมความดันโลหิตได้ดีเพิ่มขึ้น (ผู้ป่วย HT ควบคุมได้ไม่ดี ทั้งหมด21,946 คน)
</t>
  </si>
  <si>
    <t xml:space="preserve">ร้อยละ 50 (เพิ่มขึ้นอย่างน้อยร้อยละ 15 ในกลุ่มที่ควบคุมไม่ได้  ปี 2562)
</t>
  </si>
  <si>
    <t xml:space="preserve">ผู้ป่วยโรคความดันโลหิตสูงได้รับการตรวจวัดความดันโลหิต  2 ครั้งต่อปี 
(กลุ่มเป้าหมาย ผู้ป่วยโรคความดันโลหิตสูง ทั้งหมด จำนวน37,107คน)
</t>
  </si>
  <si>
    <t>ผู้ป่วยโรคความดันโลหิตสูงที่ควบคุมความดันโลหิตไม่ได้ ได้รับการประเมิน risk factor และปรับเปลี่ยนพฤติกรรมตามหลัก3อ 3ส และมีSelf care (กลุ่มผู้ป่วย HT ควบคุมได้  ไม่ดี ทั้งหมด21,946 คน)</t>
  </si>
  <si>
    <t xml:space="preserve">ผู้ป่วย CKD ที่มีอัตราการลดลงของ eGFR&lt;4 ml/min/1.73m2/yเพิ่มขึ้น 
(กลุ่มเป้าหมาย ผู้ป่วย CKD ทั้งหมด 3,335 คน)
</t>
  </si>
  <si>
    <t xml:space="preserve">&gt;ร้อยละ 67
</t>
  </si>
  <si>
    <t xml:space="preserve">ผู้ป่วย DM/HTคัดกรอง CKD    (กลุ่มเป้าหมาย ผู้ป่วยDM/HT ทั้งหมด 32,650 คน)
</t>
  </si>
  <si>
    <t xml:space="preserve">&gt;ร้อยละ 80
</t>
  </si>
  <si>
    <t xml:space="preserve">ผู้ป่วย CKD Stage 3-4 ได้รับปรับเปลี่ยนพฤติกรรมและได้รับการติดตามหลังจากการปรับเปลี่ยนพฤติกรรม.
</t>
  </si>
  <si>
    <t xml:space="preserve">&gt;ร้อยละ 90
</t>
  </si>
  <si>
    <t xml:space="preserve">ผู้ป่วยมะเร็งลำไส้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(ผู้ป่วยมะเร็งลำไส้ คาดประมาณ  73 คน ) </t>
  </si>
  <si>
    <t xml:space="preserve">ผู้ป่วยมะเร็งเต้านม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(ผู้ป่วยมะเร็งต้านม คาดประมาณ  83 คน ) </t>
  </si>
  <si>
    <t xml:space="preserve">ผู้ป่วยมะเร็งปากมดลูก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(ผู้ป่วยมะเร็งปากมดลูก คาดประมาณ  63 คน ) </t>
  </si>
  <si>
    <t>พัฒนาห้องฉุกเฉินคุณภาพ โรงพยาบาล  6 แห่ง</t>
  </si>
  <si>
    <t>KPI 16.1อัตราป่วยโรคติดต่อทางเพศสัมพันธ์(ซิฟิลิส, หนองใน, หนองในเทียม, หูดหงอนไก่ และแผลริมอ่อน)ต่ำกว่าค่ามัธยฐานย้อนหลัง 3 ปี</t>
  </si>
  <si>
    <t>KPI 16.2 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</si>
  <si>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KPI 17 ระดับความสำเร็จของโรงพยาบาลที่พัฒนาอนามัยสิ่งแวดล้อม ได้ตามเกณฑ์ GREEN&amp;CLEAN Hospital</t>
  </si>
  <si>
    <t>KPI 18 จำนวนโรงเรียนต้นแบบด้านสุขภาพ  ทีมละ 1 โรงเรียน</t>
  </si>
  <si>
    <t>KPI 19 ระดับความสำเร็จการดำเนินกิจกรรม อสม.น้อยในโรงเรียน</t>
  </si>
  <si>
    <t>KPI 7 ร้อยละของผู้ป่วย CKD ที่มีอัตราการลดลงของ eGFR&lt;4 ml/min/1.73m2/yrเพิ่มขึ้น ร้อยละ5ต่อปี</t>
  </si>
  <si>
    <t>KPI 8.1 ร้อยละผู้ป่วยมะเร็งลำไส้ ได้รับการรักษาภายในระยะเวลาที่กำหนด</t>
  </si>
  <si>
    <t>KPI 8.2.ร้อยละผู้ป่วยมะเร็งเต้านม ได้รับการรักษาภายในระยะเวลาที่กำหนด</t>
  </si>
  <si>
    <t>KPI 8.3.ร้อยละผู้ป่วยมะเร็งปากมดลูกได้รับการรักษาภายในระยะเวลาที่กำหนด</t>
  </si>
  <si>
    <t>KPI 9 ร้อยละของโรงพยาบาลผ่านเกณฑ์ ER คุณภาพ</t>
  </si>
  <si>
    <t xml:space="preserve">KPI 10.1ร้อยละของผู้ป่วยยาเสพติดเข้ารับการบําบัดรักษา และติดตามดูแลอย่างต่อเนื่อง 1ปี (Retention Rate) </t>
  </si>
  <si>
    <t>KPI 10.2 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บำบัดรักษาและติดตามดูแลช่วยเหลือตามระดับความรุนแรงอย่างต่อเนื่อง</t>
  </si>
  <si>
    <t>KPI 10.3 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</si>
  <si>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KPI 11 อัตราความสำเร็จของการรักษาวัณโรคปอดรายใหม่</t>
  </si>
  <si>
    <t xml:space="preserve">จำนวนผู้ป่วยกลุ่มเสี่ยงก่อความรุนแรงที่ได้รับการประเมิน การบาบัดรักษาและได้รับการจำหน่ายทั้งหมดในปีงบประมาณ พ.ศ. 2562  รอเป้าหมายจากกระทรวง
</t>
  </si>
  <si>
    <t>-</t>
  </si>
  <si>
    <t>1 รพ.</t>
  </si>
  <si>
    <t xml:space="preserve">35.00
</t>
  </si>
  <si>
    <t xml:space="preserve"> - ทันตกรรม
</t>
  </si>
  <si>
    <t xml:space="preserve"> - วัสดุการแพทย์ทั่วไป
</t>
  </si>
  <si>
    <t xml:space="preserve">50.00
</t>
  </si>
  <si>
    <t xml:space="preserve"> - ยา
</t>
  </si>
  <si>
    <t xml:space="preserve"> - วัสดุวิทยาศาสตร์การแพทย์</t>
  </si>
  <si>
    <t xml:space="preserve">ร้อยละ  35.00
</t>
  </si>
  <si>
    <t xml:space="preserve">ร้อยละ 50.00
</t>
  </si>
  <si>
    <t xml:space="preserve">ร้อยละ 35.00
</t>
  </si>
  <si>
    <t>ร้อยละ 70.00</t>
  </si>
  <si>
    <t xml:space="preserve">เสียชีวิตได้  
ไม่เกิน 0 คน
  </t>
  </si>
  <si>
    <t xml:space="preserve">0 คน
  </t>
  </si>
  <si>
    <t xml:space="preserve">0 คน  
</t>
  </si>
  <si>
    <t xml:space="preserve">0 คน
</t>
  </si>
  <si>
    <t xml:space="preserve">ป่วยรายใหม่ได้ไม่เกิน 8 คน
</t>
  </si>
  <si>
    <t>0 คน</t>
  </si>
  <si>
    <t xml:space="preserve">1 คน  </t>
  </si>
  <si>
    <t>(6)baseline data คบสอ.ค่ายบางระจัน</t>
  </si>
  <si>
    <t xml:space="preserve"> (7)ค่าเป้าหมาย  คบสอ.ค่ายบางระจัน
ปี 2563 </t>
  </si>
  <si>
    <t>เครือข่ายอำเภอค่ายบางระจัน</t>
  </si>
  <si>
    <t xml:space="preserve">753    (753/706= 93.76) </t>
  </si>
  <si>
    <t>150  (153/136 88.89)</t>
  </si>
  <si>
    <t>ประชากรเพศหญิงที่มี  อายุ 30-60 ปี มีการรับรู้ด้านสุขภาพและ Self Mornitoring การป้องกันโรคมะเร็งปากมดลูกจำนวน  6775 คน</t>
  </si>
  <si>
    <t>ประชากรเหญิงที่มี   อายุ 30-60 ปี มีการรับรู้ด้านสุขภาพและ Self Mornitoring การป้องกันโรคงมะเร็งเต้านม จำนวน 8531 คน</t>
  </si>
  <si>
    <t>ประชากรชายและหญิงที่มีอายุ 50-70 ปี มีการรับรู้ด้านสุขภาพและ Self Mornitoring การป้องกันโรคมะเร็งลำไส้  จำวน 8069 คน</t>
  </si>
  <si>
    <t>150 ตัวอย่าง+ตำบลละ 30 ตัวอย่าง</t>
  </si>
  <si>
    <t xml:space="preserve">6 คน
</t>
  </si>
  <si>
    <t>จำนวน 196 คน</t>
  </si>
  <si>
    <t>165ปฏิบัติการ</t>
  </si>
  <si>
    <t xml:space="preserve">8897 ราย  </t>
  </si>
  <si>
    <t xml:space="preserve">431 คน </t>
  </si>
  <si>
    <t xml:space="preserve">ผู้ป่วย DM ควบคุมได้  ไม่ดี ทั้งหมด1276 คน 
</t>
  </si>
  <si>
    <t xml:space="preserve"> จำนวน 2033 คน</t>
  </si>
  <si>
    <t>จำนวน 1276 คน</t>
  </si>
  <si>
    <t xml:space="preserve">   จำนวน 3191 คน 
</t>
  </si>
  <si>
    <t xml:space="preserve">จำนวน 5085 คน
</t>
  </si>
  <si>
    <t xml:space="preserve">จำนวน 473 คน
</t>
  </si>
  <si>
    <t xml:space="preserve">จำนวน 4405 คน
</t>
  </si>
  <si>
    <t xml:space="preserve">9 คน </t>
  </si>
  <si>
    <t>124 คน</t>
  </si>
  <si>
    <t>สกาวรัตน์ ด่านสกุลเจริญ</t>
  </si>
  <si>
    <t>ปัญญาวีย์ ดาวเรือง</t>
  </si>
  <si>
    <t>นิลวรรณ ทองแพ</t>
  </si>
  <si>
    <t>CSO(NCD)      นิลวรรณ ทองแพ</t>
  </si>
  <si>
    <t xml:space="preserve">CSO(NCD)      สุธาสินี รอดไพรี  </t>
  </si>
  <si>
    <t>สุธาสินี รอดไพรี</t>
  </si>
  <si>
    <t>ดุษฎี ขอบธรรมดี</t>
  </si>
  <si>
    <t>CSO(สส.)   กนกภรณ์ ทองคุ้ม</t>
  </si>
  <si>
    <t>CSO(สส.)   สมคิด</t>
  </si>
  <si>
    <t>CSO(NCD)    ดุษฎี ชอบธรรมดี</t>
  </si>
  <si>
    <t>สุรชัย อินอุดม</t>
  </si>
  <si>
    <t>CFO(บริหาร/คบ/ประกัน)  พรพิมล รัศมีวงษ์จันทร์</t>
  </si>
  <si>
    <t>พรพิมล รัศมีวงษ์จันทร์</t>
  </si>
  <si>
    <t>คบ.    พรพิมล รัศมีวงษ์จันทร์</t>
  </si>
  <si>
    <t>ดุษฎี ชอบธรรมดี</t>
  </si>
  <si>
    <t>CMO (นิติการ) ฐิติรัตน์ แก้วโกมล</t>
  </si>
  <si>
    <t>CHRO/CMO(HR)  วัฒนาภรณ์ กระจ่างจิตร์</t>
  </si>
  <si>
    <t>วัฒนาภรณ์ กระจ่างจิตร์</t>
  </si>
  <si>
    <t>CIO(ยุทธ.)  สุษฎา สกุลจิตตเจริญ</t>
  </si>
  <si>
    <t>CIO(ยุทธ.)  อิสราภรณ์ จั่นเงิน</t>
  </si>
  <si>
    <t>1.สนับสนุนส่งเสริมให้ อบต. ,กลุ่ม อสม. ,ชมรมผู้สูงอายุ, ศูนย์เด็กเล็ก และโรงเรียน ในเขตรับผิดชอบเสนอโครงการ</t>
  </si>
  <si>
    <t>ร้อยละ 70 ของโครงการที่เสนอกองทุนหลักประกันสุขภาพ</t>
  </si>
  <si>
    <t>ประชาชนตำบลบางระจัน</t>
  </si>
  <si>
    <t>1.เพื่อให้ภาคีเครือข่ายสามารถจัดทำโครงการเพื่อแก้ไขและพัฒนาภาวะสุขภาพของประชาชนได้</t>
  </si>
  <si>
    <t>1.ประชุมร่วมกับ อบต., อสม., ชมรมผู้สูงอายุ และโรงเรียน ในเขตรับผิดชอบเพื่อคืนข้อมูล</t>
  </si>
  <si>
    <t>มค.-กย.63</t>
  </si>
  <si>
    <t>รพ.ค่ายบางระจัน</t>
  </si>
  <si>
    <t>จำนวนตำบลที่ผ่านเกณฑ์คุณภาพ 6 ตำบล</t>
  </si>
  <si>
    <t>คณะกรรมการ พชอ.ระดับอำเภอและระดับตำบล</t>
  </si>
  <si>
    <t>11 (พยายามฆ่าตัวตายในเขต ปี 62)</t>
  </si>
  <si>
    <t>3 หมู่บ้าน</t>
  </si>
  <si>
    <t>mini mert 1ทีม</t>
  </si>
  <si>
    <t>PPB</t>
  </si>
  <si>
    <t>สสจ.สห.</t>
  </si>
  <si>
    <t>เงินบำรุง</t>
  </si>
  <si>
    <t>กองทุน สปสช.</t>
  </si>
  <si>
    <t>เงินบริจาค</t>
  </si>
  <si>
    <t>PPnonUC</t>
  </si>
  <si>
    <t>12/17 โครงการ</t>
  </si>
  <si>
    <t>งบ สปสฃ. LTC</t>
  </si>
  <si>
    <t>งบ PPB</t>
  </si>
  <si>
    <t>งบ LTC</t>
  </si>
  <si>
    <t>บาท</t>
  </si>
  <si>
    <t>งบ สสจ.</t>
  </si>
  <si>
    <t>พัฒนาคุณภาพบริการการดูแลผู้ป่วยเบาหวานและความดันโลหิตสูงให้ได้ตามมาตรฐานที่กำหนด</t>
  </si>
  <si>
    <t>ผู้ป่วยโรคเบาหวานและความดันโลหิตสูงได้รับการประเมิน CVD Risk &gt; ร้อยละ 90</t>
  </si>
  <si>
    <t>งบ DM&amp;HT</t>
  </si>
  <si>
    <t>ผู้ป่วยเบาหวานได้รับการตรวจ HbA1cอย่างน้อย 2 ครั้งต่อปี  
(กลุ่มเป้าหมาย ผู้ป่วยโรคเบาหวานทั้งหมด จำนวน ….คน</t>
  </si>
  <si>
    <t>ผู้ป่วยโรคเบาหวานที่ควบคุมระดับนํ้าตาลได้ดีเพิ่มขึ้น</t>
  </si>
  <si>
    <t xml:space="preserve"> ร้อยละ 40    (เพิ่มขึ้นอย่างน้อยร้อยละ 10 ในกลุ่มที่ควบคุมไม่ได้ ปี 2562)</t>
  </si>
  <si>
    <t>เงืนบำรุง</t>
  </si>
  <si>
    <t>กองทุน สปสช</t>
  </si>
  <si>
    <t xml:space="preserve">                                                            CD  (Emerging Infectious Diseases/Re-emerging Infectious Diseases (เอดส์ วัณโรค)</t>
  </si>
  <si>
    <t>งานประจำ</t>
  </si>
  <si>
    <t>ผู้สูงอายุ</t>
  </si>
  <si>
    <t>ยุทธศาสตร์ที่ 1</t>
  </si>
  <si>
    <t>ยุทธศาสตร์ที่ 2</t>
  </si>
  <si>
    <t>ยุทธศาสตร์ที่ 3</t>
  </si>
  <si>
    <t>ก.1/
รง.การตายมารดา (CE)</t>
  </si>
  <si>
    <t>พัฒนาคุณภาพการดูแลหญิงตั้งครรภ์เพื่อป้องกันมารดาตายหลังคลอด</t>
  </si>
  <si>
    <t>ลดอัตราตายของมารดา</t>
  </si>
  <si>
    <t>1.ใช้แนวทางการดูแลผู้ป่วยตามแนวทางปฏิบัติสาขาสูติกรรม จังหวัดสิงห์บุรี
2.เตรียมความพร้อมใช้ของเครื่องมือเพื่อใช้วินิฉัยความผิดปกติได้อย่างรวดเร็ว 
3.ส่งต่อโรงพยาบาลแม่ข่ายด้วยระบบ Fast track  
4.พัฒนาศักยภาพพยาบาล LR/ER โดยส่งฝึกอบรมการทำคลอดที่รพ.สิงห์บุรีคนละ 1 สัปดาห์</t>
  </si>
  <si>
    <t>หญิงตั้งครรภ์ที่มาคลอด</t>
  </si>
  <si>
    <t>ทุกราย</t>
  </si>
  <si>
    <t>ใช้เครื่องมือและอุปกรณ์เดิมของโรงพยาบาล ไม่มีวัสดุสิ้นเปลือง</t>
  </si>
  <si>
    <t>ต.ค.62-ก.ย.63</t>
  </si>
  <si>
    <t>ห้องคลอด</t>
  </si>
  <si>
    <t>5.ติดตามให้พื้นที่ ฝึกทักษะตามมาตรฐานอนามัยแม่และเด็กให้กับหญิงตั้งครรภ์และมารดาหลังคลอด
6.ติดตามให้พื้นที่จัดบริการส่งเสริมสุขภาพแก่แม่และเด็กอย่างมีคุณภาพได้มาตรฐาน
7.จัดระบบการส่งต่อหญิงตั้งครรภ์ภาวะฉุกเฉินอย่างมีประสิทธิภาพ
8.บูรณาการการดำเนินงานส่งเสริมสุขภาพสตรีและเด็กปฐมวัยผ่านกลไกคณะกรรมการอนามัยแม่และเด็ก และภาคีเครือข่ายในทุกระดับ</t>
  </si>
  <si>
    <t>คณะกรรมการ/ทำงานอำเภอค่ายบางระจัน</t>
  </si>
  <si>
    <t>30 คน</t>
  </si>
  <si>
    <t>ต.ค.62  -       ก.ย.63</t>
  </si>
  <si>
    <t>พัฒนาและสร้างศักยภาพคนไทยทุกกลุ่มวัย</t>
  </si>
  <si>
    <t>1.เพื่อส่งเสริมให้เด็กเจริญเติบโต พัฒนาการสมวัย พร้อมเรียนรู้ ตามช่วงวัย
2.ส่งเสริมให้ประชาชนมีความตระหนักรู้เรื่องการเลี้ยงดูเด็กอย่างมีคุณภาพ</t>
  </si>
  <si>
    <t>2.ระดับความสำเร็จของพัฒนาการเด็กตามเกณฑ์มาตรฐาน</t>
  </si>
  <si>
    <t>เจ้าหน้าที่สาธารณสุข/รพ./รพสต.อำเภอค่ายบางระจัน</t>
  </si>
  <si>
    <t xml:space="preserve"> คบสอ.ค่ายบางระจัน</t>
  </si>
  <si>
    <t>10,000 บาท</t>
  </si>
  <si>
    <t xml:space="preserve"> KPI 3. ร้อยละของเด็ก 0-5ปี สูงดีสมส่วน และส่วนสูงเฉลี่ยที่อายุ 5 ปี</t>
  </si>
  <si>
    <t>1. เพื่อส่งเสริมโภชนาการสตรีและเด็กปฐมวัย
2.เพื่อให้มีการดาเนินงานโภชนาการแบบบูรณาการใน ANC WCC หมู่บ้าน และ  ศูนย์เด็กเล็ก</t>
  </si>
  <si>
    <t xml:space="preserve"> 3. ร้อยละของเด็ก 0-5ปี สูงดีสมส่วน และส่วนสูงเฉลี่ยที่อายุ 5 ปี</t>
  </si>
  <si>
    <t xml:space="preserve">1.มีการขับเคลื่อนมหัศจรรย์ 1,000 วันแรกของชีวิต
2.มีกลไกการขับเคลื่อนตาม พ.ร.บควบคุมการส่งเสริมการตลาดอาหารสำหรับทารกและเด็กเล็ก พ.ศ.2560ในระดับอำเภอค่านยางระจัน
3.สร้างเครือข่ายความร่วมมือในอำเภอ เพื่อส่งเสริมการเกิดและการเจริญเติบโตอย่างมีคุณภาพ
4.กำกับและติดตามการดำเนินงานและระบบข้อมูลราย ไตรมาส ตามTemplate            </t>
  </si>
  <si>
    <t>แผนงานที่ 1 ส่งเสริมความรอบรู้สุขภาพประชาชนทุกกลุ่มวัย ตามหลัก 3อ 3ส</t>
  </si>
  <si>
    <t>1.โครงการพัฒนาและสร้างศักยภาพคนไทยทุกกลุ่มวัย</t>
  </si>
  <si>
    <t>KPI 4. ร้อยละของเด็กอายุ 6-14 ปี สูงดีสมส่วน</t>
  </si>
  <si>
    <t>เด็กวัยเรียนสุขภาพดีมีความรอบรู้ด้านสุขภาพแก่เด็กวัยเรียน</t>
  </si>
  <si>
    <t>1.เพื่อสร้างความรอบรู้ด้านสุขภาพแก่เด็กวัยเรียน 
2.ปลูกฝังพฤติกรรมสุขภาพที่ถูกต้องเหมาะสมแก่เด็กวัยเรียน</t>
  </si>
  <si>
    <t>เด็กวัยเรียน (6-14 ปี) สูงดีสมส่วน</t>
  </si>
  <si>
    <t>โรงเรียน</t>
  </si>
  <si>
    <t xml:space="preserve">แผนงานที่ 1 ส่งเสริมความรอบรู้สุขภาพประชาชนทุกกลุ่มวัย ตามหลัก 3 อ 3 ส </t>
  </si>
  <si>
    <t xml:space="preserve">1. ประชาชนทุกกลุ่มวัยมีพฤติกรรมสุขภาพตามหลัก 3 อ 3 ส </t>
  </si>
  <si>
    <t>พัฒนาและสร้างเสริมศัยภาพการดูแลสุขภาพวัยรุ่น</t>
  </si>
  <si>
    <t xml:space="preserve">1.อัตราการตั้งครรภ์ซ้ำในหญิงอายุน้อยกว่า 20 ปี        2.อัตรการคลอดมีชีพในหญิงอายุ15 - 19 ปี     </t>
  </si>
  <si>
    <t>1.จัดตั้งคลินิกให้คำปรึกษาที่เป็นมิตรกับวัยรุ่น
2.พัฒนาระบบบริการที่เป็นมิตรกับวัยรุ่น และขับเคลื่อนอำเภออนามัยเจริญพันธุ์ ให้วัยรุ่นเข้าถึงบริการสุขภาพทางเพศและอนามัยการเจริญพันธุ์ที่มีคุณภาพและเป็นมิตร
3.ภาคีเครือข่ายโดยอำเภออนามัยเจริญพันธุ์ต้องมีส่วนร่วมในการดำเนินการ</t>
  </si>
  <si>
    <t>รพ./รพสต.</t>
  </si>
  <si>
    <t>ขับเคลื่อนการป้องกันและแก้ไขปัญหาการตั้งครรภ์ในวัยรุ่น ระดับอำเภอค่ายบางระจัน ปีงบประมาณ 2563</t>
  </si>
  <si>
    <t>1.เพื่อให้เกิดกลไกการดำเนินงานบูรณาการทุกภาคส่วนหลัก ในการดำเนินงานป้องกันแก้ไขปัญหาการตั้งครรภ์ในวัยรุ่น
2.วัยรุ่นมีความรู้ด้านเพศวิถีศึกษาและทักษะชีวิต รวมถึงได้รับการดูแล ช่วยเหลือ และคุ้มครองอย่างเป็นระบบ 3.ภาคีเครือข่ายมีการเชื่อมโยงข้อมูลและการประสานงานการดูแลช่วยเหลือ คุ้มครองแก่วัยรุ่นอย่างมีระบบ</t>
  </si>
  <si>
    <t>1.อัตราการตั้งครรภ์ซ้ำในหญิงอายุน้อยกว่า 20 ปี
2.อัตรการคลอดมีชีพในหญิงอายุ15 - 19 ปี  
3.อัตรการคลอดมีชีพในหญิงอายุ10 - 14 ปี</t>
  </si>
  <si>
    <t>1.ประชุมชี้แจ้งคณะกรรมการ/คณะทำงานการการป้องกันและแก้ไขปัญหาการตั้งครรภ์ในวัยรุ่น ระดับอำเภอค่ายบางระจัน          
2.ให้ความรู้และทักษะการให้คำปรึกษาทักษะชีวิตแก่แกนนำนักเรียน
3.แบ่งกลุ่ม 5 กลุ่ม  ระดมความคิดเห็นของวัยรุ่น
4.สรุปผลการดำเนินกิจกรรมตามแผน</t>
  </si>
  <si>
    <t>แกนนำนักเรียน</t>
  </si>
  <si>
    <t>ต.ค 62-ก.ย.63</t>
  </si>
  <si>
    <t xml:space="preserve">ขับเคลื่อนการดำเนินงาน TO BE NUMBER ONE เพื่อป้องกันและแก้ไขปัญหายาเสพติด  
</t>
  </si>
  <si>
    <t>1. เพื่อให้สมาชิก TO BE NUMBER ONE เกิดค่านิยมเป็นหนึ่งโดยไม่พึ่งยาเสพติด 
2.เพื่อให้เยาวชนได้รับประสบการณ์ และเพิ่มพูนทักษะจากการฝึกแก้ปัญหาพัฒนา EQ ทั้งด้วยตนเอง และจากกลุ่มเพื่อนวัยเดียวกัน
3.เพื่อให้สมาชิก มีภูมิคุ้มกันทางจิต และทักษะการดำเนินชีวิตที่ปลอดภัยจากยาเสพติด และปัญหารอบด้าน ที่พบในวัรุ่นและเยาวชน
4.เพื่อพัฒนาศักยภาพและคุณภาพเยาวชนให้เป็นคนรุ่นใหม่ที่เชื่อมั่นและภาคภูมิใจในตนเอง</t>
  </si>
  <si>
    <t xml:space="preserve"> ระดับความสำเร็จของอำเภอที่มีการขับเคลื่อนกิจกรรม TO BE NUMBER ONE </t>
  </si>
  <si>
    <t>1.จัดตั้งคำสั่งขับเคลื่อนงานโครงการ TO BE NUMBER ONE ระดับอำเภอ/ตำบล
2.จัดประชุมวางแผนการดำเนินงานในแต่ละปี เพื่อขับเคลื่อนงานป้องกันและแก้ไขปัญหายาเสพติดในระดับพื้นที่ และมีการติดตามประเมินผลการดำเนินงานอย่างต่อเนื่อง</t>
  </si>
  <si>
    <t>คบสอ.ค่ายบางระจัน</t>
  </si>
  <si>
    <t>6 ตำบล</t>
  </si>
  <si>
    <t>2.1 สนับสนุนการรณรงค์สร้างกระแสป้องกันและแก้ไขปัญหายาเสพติด ให้มีการประชาสัมพันธ์ รับสมัครสมาชิก TO BE NUMBER ONE  และจัดกิจกรรมรณรงค์ในงานประเพณีประจำตำบล ในพื้นที่ วัด/โรงเรียน/สถานที่ราชการ/สถานประกอบการ</t>
  </si>
  <si>
    <t>ชุมชน/รร./สถานประกอบการ</t>
  </si>
  <si>
    <t>2.2 อบรมแกนนำเยาวชนในพื้นที่ ให้มีองค์ความรู้การเสริมสร้างภูมิคุ้มกันทางจิตใจ และทักษะการดำรงชีวิต และความรู้ด้านการป้องกันและปัญหายาเสพติด</t>
  </si>
  <si>
    <t>รร./ชุมชน</t>
  </si>
  <si>
    <t xml:space="preserve">2.3 จัดตั้งชมรม และศูนย์เพื่อนใจ  TO BE NUMBER ONE ในพื้นที่ เพื่อเป็นศูนย์รวมสมาชิก ได้มาร่วมกิจกรรม เน้นการช่วยเหลือดูแลสมาชิกและพัฒนาสมาชิกให้มีคุณภาพและมีความสุข การดำเนินงานภายใต้แนวคิด “ปรับทุกข์ สร้างสุข แก้ปัญหา พัฒนา EQ” </t>
  </si>
  <si>
    <t xml:space="preserve">ผู้สูงอายุที่มีภาวะพึ่งพิงระยะยาว (Long Term Care) </t>
  </si>
  <si>
    <t>ผู้สูงอายุและผู้พิการที่มีความสามารถในการปฏิบัติกิจวัตรประจำวันลดลง มีคะแนนประเมินตามBarthel ADL index (คะแนน0-11)ได้รับการดูแลระบบLong Term Care เข้าถึงบริการด้านสุขภาพและบริการที่พึงจะได้รับ เพิ่มทักษะในการจัดการดูแลสุขภาพตนเองโดยครอบครัวชุมชนมีส่วนร่วม</t>
  </si>
  <si>
    <t>ร้อยละของตำบลที่มีระบบการส่งเสริมสุขภาพดูแลผู้สูงอายุระยะยาว (Long Term Care) ในชุมชนผ่านเกณฑ์ 7 ข้อ</t>
  </si>
  <si>
    <t xml:space="preserve">องค์ประกอบ 7 ข้อดังนี้1. มีระบบการประเมินคัดกรองปัญหาสุขภาพและมีข้อมูลผู้สูงอายุที่จำเป็นต้องได้รับการส่งเสริมสุขภาพและการดูแลช่วยเหลือระยะยาว
2. มีชมรมผู้สูงอายุผ่านเกณฑ์ชมรมผู้สูงอายุคุณภาพ
3. มีผู้จัดการการดูแลผู้สูงอายุ (Care Manager) ผู้ดูแลช่วยเหลือผู้สูงอายุ (Caregiver) หรืออาสาสมัครดูแลผู้สูงอายุ
4. มีบริการการดูแลสุขภาพผู้สูงอายุที่บ้านที่มีคุณภาพ (Home Health Care) จากสถานบริการสู่ชุมชนโดยบุคลากรสาธารณสุขและทีมสหสาขาวิชาชีพ/ ทีมหมอครอบครัว
5. มีบริการส่งเสริมป้องกันทันตสุขภาพในระดับตำบล
6. มีระบบการดูแลผู้สูงอายุกลุ่มติดบ้านกลุ่มติดเตียงโดยท้องถิ่นชุมชนมีส่วนร่วมและมีแผนการดูแลผู้สูงอายุรายบุคคล (Care Plan) 
7. มีคณะกรรมการ (ทั้งที่เป็นทางการและไม่เป็นทางการ) บริหารจัดการดูแลผู้สูงอายุที่มีภาวะพึ่งพิงในชุมชนหรือคณะกรรมการกองทุนตำบล
</t>
  </si>
  <si>
    <t>งบประมาณจาก สปสช. งบค่าบริการสาธารณสุขสำหรับผู้สูงอายุที่มีภาวะพึ่งพิง</t>
  </si>
  <si>
    <t>ดูแล 12 เดือน(ต.ค62-ก.ย.63)ประเมินการดูแลทุก3เดือน</t>
  </si>
  <si>
    <t>เพื่อดูแลผู้สูงอายุในพื้นที่ให้มีสุขภาพดีและชีวิตที่ยืนยาว ทั้งทางด้านร่างกายและจิตใจ</t>
  </si>
  <si>
    <t>ประชากรสูงอายุที่มีพฤติกรรมสุขภาพที่พึงประสงค์ ร้อยละ 60</t>
  </si>
  <si>
    <t>1.คัดกรองภาวะสุขภาพผู้สูงอายุตามแบบคัดกรองที่สสจ.กำหนด
2.คีย์ข้อมูลการสำรวจลงในHosXPรอบ 6 และ 12 เดือน</t>
  </si>
  <si>
    <t>ผู้สูงอายุที่มีอายุ60ปีขึ้นไป ที่อยู่ในType1และ3 ตามทะเบียนราษฎรกลางปี</t>
  </si>
  <si>
    <t>1,269 ราย</t>
  </si>
  <si>
    <t>คัดกรองเดือน ต.ค.62-มี.ค.63และเม.ย.63-ก.ย.63</t>
  </si>
  <si>
    <t>เพื่อส่งเสริมสุขภาพและป้องกันโรคด้วยศาสตร์การแพทย์แผนไทยและการแพทย์ทางเลือกในกลุ่มเสี่ยง DM ,HT</t>
  </si>
  <si>
    <t>ร้อยละของประชาชนกลุ่มเสี่ยง DM,HT มีพฤติกรรมการส่งเสริมสุขภาพและป้องกันโรคด้วยศาสตร์การแพทย์แผนไทยและการแพทย์ทางเลือก</t>
  </si>
  <si>
    <t>1.ประชาสัมพันธ์ประชาชนกลุ่มเสี่ยงDM,HT ในชุมชน
2. จัดกิจกรรมการส่งเสริมสุขภาพและป้องกันโรคให้กับกลุ่มเสี่ยงDM,HT ด้วยศาสตร์การแพทย์แผนไทยด้วยหลัก 8 อ. ได้แก่ 1.อิริยาบถ 2.อาหาร 3.อากาศ 4.อโรคยา 5.อาจิน 6.อุเบกขา 7.อุดมปัญญา 8.อาชีพ    
3.สำรวจประชาชนกลุ่มเสี่ยงDM,HTที่ได้รับความรู้การส่งเสริมสุขภาพและป้องกันโรคด้วยศาสตร์การแพทย์แผนไทยและการแพทย์ทางเลือก</t>
  </si>
  <si>
    <t>ประชากรกลุ่มเสี่ยง DM,HT</t>
  </si>
  <si>
    <t>เพิ่มขึ้นร้อยละ10</t>
  </si>
  <si>
    <t>23,000 บาท</t>
  </si>
  <si>
    <t>1.ลดการเกิดผู้ป่วยเบาหวานรายใหม่</t>
  </si>
  <si>
    <t>1.เพื่อลดการเกิดผู้ป่วยเบาหวานรายใหม่</t>
  </si>
  <si>
    <t>1.อัตราประชากรกลุ่มเสี่ยงเบาหวานในพื้นที่รับผิดชอบของปีที่ผ่านมาได้รับการตรวจน้ำตาลซ้ำมากกว่าร้อยละ 90</t>
  </si>
  <si>
    <t>1.ประชากรกลุ่มเสี่ยงเบาหวานในพื้นที่รับผิดชอบของปีที่ผ่านมาได้รับการตรวจน้ำตาลซ้ำ</t>
  </si>
  <si>
    <t>กลุ่มเสี่ยงเบาหวานในพื้นที่รับผิดชอบของปี 62</t>
  </si>
  <si>
    <t>111 คน ของตำบลบางระจัน</t>
  </si>
  <si>
    <t>28,340 บาท</t>
  </si>
  <si>
    <t>ม.ค.63-ก.ย.63</t>
  </si>
  <si>
    <t>2.กลุ่มเสี่ยง/กลุ่มสงสัยป่วยที่ไม่ได้ขึ้นทะเบียนผู้ป่วยเบาหวานปีงบประมาณ 2563 ได้รับการปรับเปลี่ยนพฤติกรรม ร้อยละ 90</t>
  </si>
  <si>
    <t>2..กลุ่มเสี่ยง/กลุ่มสงสัยป่วยที่ไม่ได้ขึ้นทะเบียนผู้ป่วยเบาหวานในปีงบ 63ได้รับการปรับเปลี่ยนพฤติกรรมตามหลัก 3อ3ส</t>
  </si>
  <si>
    <t>กลุ่มเสี่ยง/กลุ่มสงสัยป่วยที่ไม่ได้ขึ้นทะเบียนผู้ป่วยเบาหวานในพื้นที่รับผิดชอบของปี 63</t>
  </si>
  <si>
    <t>รอการคัดกรองถึง ธ.ค.62</t>
  </si>
  <si>
    <t>─</t>
  </si>
  <si>
    <t>2.ลดการเกิดผู้ป่วยความดันโลหิตสูงรายใหม่</t>
  </si>
  <si>
    <t>2.เพื่อลดการเกิดผู้ป่วยความดันโลหิตสูงรายใหม่</t>
  </si>
  <si>
    <t>1.ประชาชนกลุ่มสงสัยป่วยโรคความดันโลหิตสูง ในพื้นที่รับผิดชอบได้รับการวัดความดันโลหิต ที่บ้าน≥ ร้อยละ 80</t>
  </si>
  <si>
    <t>1.ประชาชนกลุ่มสงสัยป่วยโรคความดันโลหิตสูง ในพื้นที่รับผิดชอบได้รับการวัดความดันโลหิต ที่บ้าน</t>
  </si>
  <si>
    <t>กลุ่มสงสัยป่วยโรคความดันโลหิตสูงปีงบประมาณ 63 ในพื้นที่รับผิดชอบได้รับการวัดความดันโลหิต ที่บ้าน</t>
  </si>
  <si>
    <t>กลุ่มเสี่ยง/กลุ่มสงสัยป่วยที่ยังไม่ขึ้นทะเบียนผู้ป่วยโรคความดันโลหิตสูงปีงบประมาณ 2563ได้รับการปรับเปลี่ยนพฤติกรรมร้อยละ 90</t>
  </si>
  <si>
    <t>3.กลุ่มเสี่ยง/กลุ่มสงสัยป่วยที่ยังไม่ขึ้นทะเบียนผู้ป่วยโรคความดันโลหิตสูงในปีงบ 63ได้รับการปรับเปลี่ยนพฤติกรรมตามหลัก 3อ3ส</t>
  </si>
  <si>
    <t>กลุ่มเสี่ยง/กลุ่มสงสัยป่วยที่ยังไม่ขึ้นทะเบียนผู้ป่วยโรคความดันโลหิตสูงในพื้นที่รับผิดชอบของปี63</t>
  </si>
  <si>
    <t>ลดการเกิดมะเร็งเต้านม</t>
  </si>
  <si>
    <t>1.เพื่อค้นหามะเร็งเต้านมในระยะเริ่มแรก</t>
  </si>
  <si>
    <t>1.คัดกรองมะเร็งเต้านมด้วย BSE หรือ CBEสตรีอายุ30-70ปีในพื้นที่รับผิดชอบ</t>
  </si>
  <si>
    <t>ประชากรหญิงที่มีอายุ 30 -70ปี</t>
  </si>
  <si>
    <t>7,787ทั้งอำเภอ</t>
  </si>
  <si>
    <t>ลดการเกิดมะเร็งปากมดลูก</t>
  </si>
  <si>
    <t>1.เพื่อค้นหามะเร็งปากมดลูกในระยะเริ่มแรก</t>
  </si>
  <si>
    <t>1.ประชากรหญิงที่มีอายุ 30 -60ปีได้รับการตรวจคัดกรองมะเร็งปากมดลูกมากกว่าร้อยละ 20ในปี 2563</t>
  </si>
  <si>
    <t>1.รณรงค์ตรวจมะเร็งปากมดลูกให้กับกลุ่มเป้าหมาย</t>
  </si>
  <si>
    <t xml:space="preserve">ประชากรหญิงที่มีอายุ 30-60 ปี </t>
  </si>
  <si>
    <t>34,520 บาท</t>
  </si>
  <si>
    <t>2.ประชากรเพศหญิงที่มี อายุ 30-60 ปี มีการรับรู้ด้านสุขภาพและ Self Mornitoring การป้องกันโรคมะเร็งปากมดลูก มากกว่าเท่ากับ 90</t>
  </si>
  <si>
    <t>2.รณรงค์เรื่องการป้องกันมะเร็งปากมดลูกให้กับกลุ่มเป้าหมาย</t>
  </si>
  <si>
    <t>_</t>
  </si>
  <si>
    <t>ลดการเกิดมะเร็งลำไส้</t>
  </si>
  <si>
    <t>1.เพื่อค้นหามะเร็งลำไส้ในระยะเริ่มแรก</t>
  </si>
  <si>
    <t xml:space="preserve">1.ประชากรชายและหญิงที่มี อายุ 50-70 ปี ได้รับการตรวจคัดกรองมะเร็งลำไส้มากกว่าร้อยละ 90 </t>
  </si>
  <si>
    <t xml:space="preserve">1.ตรวจคัดกรองมะเร็งลำไส้ด้วย verbal Screening และเมื่อพบปัจจัยเสี่ยงตามเกณฑ์ที่กำหนด ได้รับการทำ FIT Test </t>
  </si>
  <si>
    <t>ประชากรอายุ 50-70 ปี</t>
  </si>
  <si>
    <t>7,404ทั้งอำเภอ</t>
  </si>
  <si>
    <t>1.จัดซื้อชุดตรวจ FIT Test</t>
  </si>
  <si>
    <t>2.มีการรับรู้ด้านสุขภาพและ Self Mornitoring การป้องกันโรคมะเร็งลำไส้ มากกว่าเท่ากับ 50</t>
  </si>
  <si>
    <t>2.อบรมให้ความรู้เรื่องมะเร็งลำไส้ให้กับกลุ่มเป้าหมาย</t>
  </si>
  <si>
    <t>1. โครงการบริการป้องกันติดเชื้อเอชไอวี</t>
  </si>
  <si>
    <t>1.เพื่อลดอัตราการติดเชื้อรายใหม่ในประชากรกลุ่มเป้าหมายที่เสี่ยงต่อการติดเชื้อเอชไอวี
2.เพื่อเพิ่มการเข้าถึงบริการป้องกันการติดเชื้อในประชากรกลุ่มหลัก และส่งต่อเข้าสู่บริการตรวจการติดเชื้อเอชไอวีและโรคติดต่อทางเพศสัมพันธ์
3.เพื่อติดตามกลุ่มประชากรหลักที่มีผลเลือดเป็นลบ ให้เข้ารับบริการตรวจซ้ำและยังคงสถานะผลเลือดลบต่อไป</t>
  </si>
  <si>
    <t xml:space="preserve"> อัตราป่วยด้วยโรคติดต่อที่สำคัญ(โรคติดต่อทางเพศสัมพันธ์/เอดส์) ลดลง</t>
  </si>
  <si>
    <t>1.จัดทำแผนที่ชุมชน รวบรวมข้อมูลเดิม  สำรวจชุมชน ช่วงเวลาที่มีการรวมตัวกลุ่มประชากรเป้าหมาย 
2.การให้บริการเชิงรุก เช่น การให้ความรู้  การกระจายถุงยางอนามัย การให้ข้อมูลว่าจะรับบริการตรวจเอชไอวี  
3.การเข้าสู่ระบบบริการ เช่น บริการให้คำปรึกษาตรวจเอชไอวี บริการคัดกรองและรักษาโรคติดต่อทางเพศสัมพันธ์  
4.ให้บริการส่งต่อกลุ่มเป้าหมายเพื่อรับการตรวจเอชไอวี
5.แจ้งกลุ่มเป้าหมายเข้ารับบริการตรวจการติดเชื้อเอชไอวีซ้ำ ทุก ๆ 6 เดือน</t>
  </si>
  <si>
    <t>กลุ่ม ชายรักชาย สาวประเภทสอง,พนักงานบริการหญิง,   ผู้ติดสารเสพติด</t>
  </si>
  <si>
    <t>ก.พ - ก.ย 2563</t>
  </si>
  <si>
    <t>น.ส.นิตยา รุ่งสว่าง</t>
  </si>
  <si>
    <t xml:space="preserve">2.คลินิกARV </t>
  </si>
  <si>
    <t>1.เพื่อลดอัตราการเสียชีวิตผู้ป่วยติดเชื้อเอชไอวี
2.เพื่อควบคุมการติดเชื้อเอชไอวี ไม่ให้แพร่กระจายสู่ผู้อื่น
3.เพื่อลดการขาดการรักษาของผู้ติดเชื้อ
4.เพื่อให้ผู้ป่วยได้รับทราบข้อมูลการเจ็บป่วยและการดูแลตัวเองได้ถูกต้อง ปลอดภัย ไม่มีภาวะแทรกซ้อน</t>
  </si>
  <si>
    <t>1.อัตราการเสียชีวิตในผู้ป่วยติดเชื้อเอชไอวีลดลง</t>
  </si>
  <si>
    <t>1.ผู้ป่วยพฤติกรรมเสี่ยงมารับบริการ ตรวจหาการติดเชื้อเอชไอวีแผนกผู้ป่วยนอก / ผู้ป่วยใน  แพทย์ให้คำปรึกษา ก่อน ตรวจ
2.ออกเลขให้คำปรึกษาใน Hos Xp  IPD คีย์ออกเลข CO ใน OPD คีย์ออกเลข CO นอก
3.ตรวจเลือด
-หากผลเลือด บวก นัดเข้าคลินิก ARV ให้ความรู้ก่อนเริ่มรับยาต้านไวรัส  ผลข้างเคียงของยา  และภาวะแทรกซ้อน
-ผลเลือด ลบ นัดตรวจซ้ำอีก 3 เดือน
-หากผลเลือด บวก นัดเข้าคลินิก ARV ให้ความรู้ก่อนเริ่มรับยาต้านไวรัส  ผลข้างเคียงของยา  และภาวะแทรกซ้อน
-ผลเลือด ลบ นัดตรวจซ้ำอีก 3 เดือน</t>
  </si>
  <si>
    <t>ผู้ป่วยที่ติดเชื้อเอชไอวี / เอดส์ที่ได้รับยาต้านไวรัส ณ ปัจจุบัน</t>
  </si>
  <si>
    <t>95 ราย</t>
  </si>
  <si>
    <t>วันอังคาร สัปดาห์ ที่ 3 และ 4 ของทุกเดือน</t>
  </si>
  <si>
    <t>3.คลินิกกามโรค</t>
  </si>
  <si>
    <t>เพื่อควบคุมการแพร่กระจายเชื้อโรคติดต่อทางเพศสัมพันธ์</t>
  </si>
  <si>
    <t>อัตราป่วยด้วยโรคติดต่อทางเพศสัมพันธ์ลดลง</t>
  </si>
  <si>
    <t>1.คัดกรอง/ดูแลและรักษาผู้ป่วยทางเพศสัมพันธ์
2.ติดตามผู้สัมผัสโรคติดต่อทางสัมพันธ์
3.ให้คำปรึกษาแก่ผู้ป่วย
4.ให้สุขศึกษาและเผยแพร่ความรู้
5.ควบคุมแหล่งบริการทางเพศ</t>
  </si>
  <si>
    <t>ผู้ป่วยโรคติดต่อทางเพศสัมพันธ์</t>
  </si>
  <si>
    <t>ทุกวันศุกร์เช้า</t>
  </si>
  <si>
    <t>4.คลินิกนิรนาม</t>
  </si>
  <si>
    <t>ความเสี่ยงต่อการติดเชื้อและการแพร่โรคลดลง</t>
  </si>
  <si>
    <t>1.ให้คำปรึกษา และความรู้เกี่ยวกับโรคเอดส์ โรคซิฟิลิส 
2.ให้บริการตรวจเลือด   เมื่อตรวจพบติดเชื้อจะมีเฉพาะผู้ป่วยที่ทราบผล และต้องเป็นความลับ
3.ให้บริการส่งต่อ ผู้ป่วยที่ติดเชื้อไปหน่วยงานที่เกี่ยวข้องเพื่อรับการรักษาที่ถูกต้อง</t>
  </si>
  <si>
    <t xml:space="preserve">ผู้มีพฤติกรรมเสี่ยงทุกรายที่ต้องการตรวจหาการติดเชื้อเอชไอวี </t>
  </si>
  <si>
    <t xml:space="preserve">1.การพัฒนาอนามัยสิ่งแวดล้อมให้ได้ตามเกณฑ์ GREEN &amp; CLEAN Hospital  
ขั้นตอนที่ 1 สร้างกระบวนการพัฒนา
ขั้นตอนที่ 2 ดำเนินกิจกรรม GREEN &amp; CLEAN Hospital
</t>
  </si>
  <si>
    <t xml:space="preserve">1. ส่งเสริมให้มีการพัฒนาอนามัยสิ่งแวดล้อมให้ได้ตามเกณฑ์ GREEN &amp; CLEAN Hospital  </t>
  </si>
  <si>
    <t>1) ระดับความสำเร็จในการพัฒนาอนามัยสิ่งแวดล้อมได้ตามเกณฑ์ GREEN&amp;CLEAN Hospital</t>
  </si>
  <si>
    <t>1.โรงพยาบาลพัฒนาอนามัยสิ่งแวดล้อมในโรงพยาบาลให้ผ่านเกณฑ์</t>
  </si>
  <si>
    <t>รพ.ค่ายฯอยู่เกณฑ์ระดับดี</t>
  </si>
  <si>
    <t xml:space="preserve">     -</t>
  </si>
  <si>
    <t xml:space="preserve">             -</t>
  </si>
  <si>
    <t xml:space="preserve">      -</t>
  </si>
  <si>
    <t>ต.ค62-ก.ย63</t>
  </si>
  <si>
    <t xml:space="preserve">  -</t>
  </si>
  <si>
    <t>กลุ่มงานบริการด้านปฐมภูมิและองค์รวม</t>
  </si>
  <si>
    <t>โรงเรียนต้นแบบด้านสุขภาพ</t>
  </si>
  <si>
    <t>เพื่อส่งเสริมให้นักเรียนมีพฤติกรรมการบริโภคที่ถูกต้อง</t>
  </si>
  <si>
    <t>จำนวนโรงเรียนต้นแบบด้านสุขภาพ  ทีมละ 1 โรงเรียน</t>
  </si>
  <si>
    <t xml:space="preserve">1. คัดเลือกโรงเรียนในเขตรับผิดชอบ PCC ละ 1โรงเรียน เข้าร่วมโครงการ
2. ให้ความรู้เด็กนักเรียนในการเลือกรับประทานอาหารสัญญาณไฟ 3 สี
3. ส่งเสริมให้โรงเรียนดำเนินการตามเกณฑ์โรงเรียนต้นแบบ
</t>
  </si>
  <si>
    <t>โรงเรียนในเขตอำเภอค่ายบางระจัน</t>
  </si>
  <si>
    <t>2โรงเรียน</t>
  </si>
  <si>
    <t>ฝ่ายทันตสาธารณสุข</t>
  </si>
  <si>
    <t>เพื่อให้มีโรงเรียนที่มี อสม. น้อย2 รร.
(อย่างน้อย
PCC ละ 1 แห่ง)</t>
  </si>
  <si>
    <t>โรงเรียนที่มี อสม. น้อย2 รร.
(อย่างน้อย
PCC ละ 1 แห่ง)</t>
  </si>
  <si>
    <t>โรงเรียนเข้าร่วมกิจกรรมอสม.น้อย</t>
  </si>
  <si>
    <t>2 รร.</t>
  </si>
  <si>
    <t>เพื่อให้อาหารสดและอาหารแปรรูปที่ได้รับการตรวจสอบ ได้มาตรฐานตามเกณฑ์ที่กำหนด</t>
  </si>
  <si>
    <t xml:space="preserve">อาหารสดและอาหารแปรรูปที่ได้รับการตรวจสอบจากตลาด ร้านชำ ร้านอาหาร แผงลอยจำหน่ายอาหาร สถานที่ผลิต/จำหน่ายอาหารได้มาตรฐานตามเกณฑ์ที่กำหนด จำนวน 3,400 ตัวอย่าง(2 ครั้งต่อปี)150 ตัวอย่าง+ตำบลละ 30 ตัวอย่าง
</t>
  </si>
  <si>
    <t xml:space="preserve">ตรวจอาหารสดและอาหารแปรรูปที่ได้รับการตรวจสอบจากตลาด ร้านชำ ร้านอาหาร แผงลอยจำหน่ายอาหาร สถานที่ผลิต/จำหน่ายอาหารได้มาตรฐานตามเกณฑ์ที่กำหนด 
</t>
  </si>
  <si>
    <t xml:space="preserve">อาหารสดและอาหารแปรรูปที่ได้รับการตรวจสอบจากตลาด ร้านชำ ร้านอาหาร แผงลอยจำหน่ายอาหาร สถานที่ผลิต/จำหน่ายอาหารได้มาตรฐานตามเกณฑ์ที่กำหนด </t>
  </si>
  <si>
    <t>แผนงานที่6.พัฒนาระบบการตอบโต้ภาวะฉุกเฉินและภัยสุขภาพ</t>
  </si>
  <si>
    <t>โครงการซ้อมแผนอุบัติเหตุหมู่</t>
  </si>
  <si>
    <t>สามารถตอบโต้สถานการณ์เมื่อมีเหตุอุบัติเหตุหมู่ได้อย่างเป็นระบบ</t>
  </si>
  <si>
    <t>อัตราการเข้าอบรม 80%</t>
  </si>
  <si>
    <t>1.แต่งตั้งทีม Mini mert และทบทวนแนวทางปฏิบัติ
2.มีการซ้อมแผนอุบัติเหตุ ครั้ง/ปี (สถานการณ์จำลอง)</t>
  </si>
  <si>
    <t>80 คน</t>
  </si>
  <si>
    <t>(8) กิจกรรมสำคัญ</t>
  </si>
  <si>
    <t>คบสอ.ค่ายฯ</t>
  </si>
  <si>
    <t>เทศนะ</t>
  </si>
  <si>
    <t>ปัญญาวีย์</t>
  </si>
  <si>
    <t>สสจ.</t>
  </si>
  <si>
    <t>กองทุนฯต.โพสังโฆ</t>
  </si>
  <si>
    <t>1)ค่าไฟฟ้า</t>
  </si>
  <si>
    <t>รพ.สต.หนองกระทุ่ม</t>
  </si>
  <si>
    <t>เพ็ญพิชชา</t>
  </si>
  <si>
    <t>3)ค่าโทรศัพท์</t>
  </si>
  <si>
    <t>2)ค่าน้ำประปา</t>
  </si>
  <si>
    <t>รพ.สต.โพทะเล</t>
  </si>
  <si>
    <t>มลฤดี</t>
  </si>
  <si>
    <t xml:space="preserve"> 2) ค่าโทรศัพท์</t>
  </si>
  <si>
    <t xml:space="preserve"> 1) ค่ากระแสไฟฟ้า</t>
  </si>
  <si>
    <t>รพ.สต.คอทราย</t>
  </si>
  <si>
    <t>เรียม</t>
  </si>
  <si>
    <t>3)ค่าโทรศัพท์+อินเตอร์เนต</t>
  </si>
  <si>
    <t>รพ.สต.โพสังโฆ</t>
  </si>
  <si>
    <t>เชษฐา</t>
  </si>
  <si>
    <t xml:space="preserve"> 2) ค่าน้ำประปา</t>
  </si>
  <si>
    <t>รพ.สต.ท่าข้าม</t>
  </si>
  <si>
    <t>รุ่ง</t>
  </si>
  <si>
    <t xml:space="preserve"> 3) ค่าบริการสื่อสาร</t>
  </si>
  <si>
    <t>สสอ.ค่ายบางระจัน</t>
  </si>
  <si>
    <t>โอภาส</t>
  </si>
  <si>
    <t>สป.</t>
  </si>
  <si>
    <t>ของ วัสดุ/ครุภัณฑ์ ทุกเดือน</t>
  </si>
  <si>
    <t>4.ตรวจสอบความพร้อมใช้งาน</t>
  </si>
  <si>
    <t>3.ดำเนินการเบิก-จ่าย ทุกเดือน</t>
  </si>
  <si>
    <t>2.กำหนดมาตรการประหยัดพลังงาน</t>
  </si>
  <si>
    <t>มากกว่า 1 เดือน</t>
  </si>
  <si>
    <t>1.ประมาณการจากข้อมูลย้อนหลัง</t>
  </si>
  <si>
    <t>1.ไม่มีหนี้ค่าบริการ</t>
  </si>
  <si>
    <t xml:space="preserve">3.โครงการใช้/ชำระกระแสไฟฟ้า น้ำประปาและการสื่อสาร </t>
  </si>
  <si>
    <t>2.2 ค่าที่ดินและสิ่งก่อสร้าง</t>
  </si>
  <si>
    <t xml:space="preserve"> - ติดตั้งหลังคารถยนต์ราชการ</t>
  </si>
  <si>
    <t xml:space="preserve"> - ติดตั้งกล้อง CCTV รถยนต์ราชการ</t>
  </si>
  <si>
    <t>2.1 ค่าครุภัณฑ์</t>
  </si>
  <si>
    <t>2. ค่าใช้จ่ายการลงทุน</t>
  </si>
  <si>
    <t>1.2.4 ค่าใช้จ่ายดำเนินการอื่น</t>
  </si>
  <si>
    <t xml:space="preserve"> -วัสดุอื่น ๆ (น้ำมันเชื้อเพลิงรถยนต์และรถจักรยานยนต์,ถ่ายเอกสาร)</t>
  </si>
  <si>
    <t xml:space="preserve"> -วัสดุการแพทย์</t>
  </si>
  <si>
    <t xml:space="preserve"> - ค่าวัสดุงานบ้านงานครัว</t>
  </si>
  <si>
    <t xml:space="preserve"> - ค่าวัสดุคอมพิวเตอร์</t>
  </si>
  <si>
    <t xml:space="preserve"> - ค่าวัสดุสำนักงาน</t>
  </si>
  <si>
    <t xml:space="preserve">1.2.3 ค่าวัสดุ </t>
  </si>
  <si>
    <t xml:space="preserve"> - ค่าซ่อมแซมและบำรุงรักษา</t>
  </si>
  <si>
    <t xml:space="preserve"> -ค่าจ้างเหมาบริการ</t>
  </si>
  <si>
    <t xml:space="preserve"> - ค่าใช้จ่ายในการเดินทางไปราชการ</t>
  </si>
  <si>
    <t>1.2.2 ค่าใช้สอย</t>
  </si>
  <si>
    <t xml:space="preserve"> - ค่าตอบแทนอื่นๆ( ฉ.11 )</t>
  </si>
  <si>
    <t xml:space="preserve"> - ค่าตอบแทนการปฏิบัติงานรักษาพยาบาลนอกเวลราชการฯ</t>
  </si>
  <si>
    <t>1.2.1 ค่าตอบแทน</t>
  </si>
  <si>
    <t>1.2 ค่าใช้จ่ายในการดำเนินงานปกติ</t>
  </si>
  <si>
    <t>1.1 ค่าใช้จ่ายด้านบุคลากร</t>
  </si>
  <si>
    <t>1. ค่าใช้จ่ายในการดำเนินงาน</t>
  </si>
  <si>
    <t>โรงพยาบาลส่งเสริมสุขภาพตำบลหนองกระทุ่ม</t>
  </si>
  <si>
    <t xml:space="preserve"> - ทาสีอาคาร รั้ว ด้านหน้า</t>
  </si>
  <si>
    <t xml:space="preserve"> - กล้องวงจรปิด</t>
  </si>
  <si>
    <t xml:space="preserve"> - เครื่องแพร่ภาพและเสียง</t>
  </si>
  <si>
    <t xml:space="preserve"> - ค่าซ่อมแซมและบำรุงรักษา อาคารสถานที่(อาคาร,รั้ว  อื่นๆ)</t>
  </si>
  <si>
    <t xml:space="preserve"> - ค่าซ่อมแซมและบำรุงรักษา รถยนต์,รถจักรยานยนต์ อื่นๆ</t>
  </si>
  <si>
    <t xml:space="preserve"> - ค่าใช้จ่ายในการจ้างเหมาทำความสะอาด</t>
  </si>
  <si>
    <t xml:space="preserve"> - ค่าใช้จ่ายในการจ้างเหมาเจ้าหน้าที่บันทึกข้อมูล</t>
  </si>
  <si>
    <t xml:space="preserve"> - ค่าตอบแทนอื่น  ๆ  ฉ11</t>
  </si>
  <si>
    <t>โรงพยาบาลส่งเสริมสุขภาพตำบลโพทะเล</t>
  </si>
  <si>
    <t xml:space="preserve"> -ค่าซ่อมแซมและบำรุงรักษา</t>
  </si>
  <si>
    <t xml:space="preserve"> -ค่าจ้างเหมาบริการ  (จนท.บันทึกข้อมูล)</t>
  </si>
  <si>
    <t xml:space="preserve"> -ค่าจ้างเหมาบริการ  (จนท.ทำความสะอาด)</t>
  </si>
  <si>
    <t xml:space="preserve"> -ค่าใช้จ่ายในการไปประชุม/ฝึกอบรม</t>
  </si>
  <si>
    <t>โรงพยาบาลส่งเสริมสุขภาพตำบลคอทราย</t>
  </si>
  <si>
    <t xml:space="preserve"> - เครื่องสำรองไฟฟ้า</t>
  </si>
  <si>
    <t xml:space="preserve"> - เครื่องปรับอากาศชนิดติดผนัง</t>
  </si>
  <si>
    <t xml:space="preserve">  - ขาตั้งจอ ทีวี LED ขนาด 48 นิ้ว</t>
  </si>
  <si>
    <t xml:space="preserve"> - ค่าภาษี ณ ที่จ่าย ที่หักไว้</t>
  </si>
  <si>
    <t xml:space="preserve"> - ค่าซ่อมแซมและปรับปรุงอาคารสถานที่ </t>
  </si>
  <si>
    <t xml:space="preserve"> - ค่าซ่อมแซมและบำรุงรักษาวัสดุและครุภัณฑ์สำนักงาน</t>
  </si>
  <si>
    <t xml:space="preserve"> - ค่าจ้างถ่ายเอกสาร</t>
  </si>
  <si>
    <t xml:space="preserve"> -วัสดุสมุนไพร</t>
  </si>
  <si>
    <t xml:space="preserve"> - ค่าวัสดุประชาสัมพันธ์</t>
  </si>
  <si>
    <t xml:space="preserve"> -ค่าจ้างเหมา ผู้ช่วยเหลือคนไข้ 1 คน (7,000 บาท/เดือน)</t>
  </si>
  <si>
    <t xml:space="preserve"> -ค่าจ้างเหมาเจ้าหน้าที่ธุรการ 1คน (7,000 บาท/เดือน)</t>
  </si>
  <si>
    <t xml:space="preserve"> -ค่าจ้างเหมาผู้ช่วยเหลือ จนท.สาธารณสุข 1 คน (7,000บาท/เดือน</t>
  </si>
  <si>
    <t xml:space="preserve"> -ค่าใช้จ่ายในการจัดประชุม/ฝึกอบรม/โครงการ</t>
  </si>
  <si>
    <t xml:space="preserve"> - ค่าตอบแทนอื่น  ๆ เวรเทศกาล</t>
  </si>
  <si>
    <t>โรงพยาบาลส่งเสริมสุขภาพตำบลโพสังโฆ</t>
  </si>
  <si>
    <t xml:space="preserve"> - ซ่อมแซมจั่วอาคาร รพ.สต.</t>
  </si>
  <si>
    <t xml:space="preserve"> - ปรับปรุงระบบกล้องวงจรปิด</t>
  </si>
  <si>
    <t xml:space="preserve"> - เครื่องสำรองไฟ  1 เครื่อง</t>
  </si>
  <si>
    <t xml:space="preserve"> - เครื่องคอมพิวเตอร์  1  เครื่อง</t>
  </si>
  <si>
    <t xml:space="preserve"> - โต๊ะพับขา 1 ตัว</t>
  </si>
  <si>
    <t xml:space="preserve"> - เก้าอี้พนักพิงสำนักงาน 3 ตัว</t>
  </si>
  <si>
    <t xml:space="preserve"> - โต๊ะวางคอมพิวเตอร์ 1 ตัว</t>
  </si>
  <si>
    <t xml:space="preserve"> - พรบ.รถ+ประกันภัย</t>
  </si>
  <si>
    <t xml:space="preserve"> -ค่าใช้จ่ายอื่นๆ...จัดการขยะ</t>
  </si>
  <si>
    <t xml:space="preserve"> -ค่าจ้างเหมายาม</t>
  </si>
  <si>
    <t xml:space="preserve"> - ค่าตอบแทนอื่น  ๆ  ฉ11(พกส.)</t>
  </si>
  <si>
    <t xml:space="preserve">  -สมทบประกันสังคม</t>
  </si>
  <si>
    <t xml:space="preserve">  -สมทบกองทุนเลี้ยงชีพพนักงานกระทรวง</t>
  </si>
  <si>
    <t xml:space="preserve"> - ค่าจ้างลูกจ้างชั่วคราว พกส.</t>
  </si>
  <si>
    <t>โรงพยาบาลส่งเสริมสุขภาพตำบลท่าข้าม</t>
  </si>
  <si>
    <t xml:space="preserve"> -ค่าจ้างเหมาบริการ (ค่าใช้จ่ายอื่นๆ)</t>
  </si>
  <si>
    <t>2.เพื่อพัฒนาระบบการแพทย์ปฐมภูมิและเครือข่ายบริการสุขภาพระดับอำเภอ ให้เป็นไปตามมาตรฐานของแต่ละหน่วยงาน ได้แก่ PMQA , รพ.สต.ติดดาว</t>
  </si>
  <si>
    <t>1.เพื่อให้มีความพร้อมของหน่วยงานที่จำเป็น ในการดูแลสุขภาพประชาชนทุกคน ที่ได้มาตรฐาน ตามความจำเป็นที่ประชาชนต้องการ แบบองค์รวม ต่อเนื่อง ผสมผสาน</t>
  </si>
  <si>
    <t>2.โครงการพัฒนาระบบการแพทย์ปฐมภูมิและเครือข่ายระบบสุขภาพระดับอำเภอ อำเภอค่ายบางระจัน จังหวัดสิงห์บุรี</t>
  </si>
  <si>
    <t xml:space="preserve"> - ค่าใช้จ่ายโครงการPP</t>
  </si>
  <si>
    <t xml:space="preserve"> - ค่าใช้จ่ายโครงการ Non PP</t>
  </si>
  <si>
    <t xml:space="preserve"> - ค่าใช้สอยอื่น</t>
  </si>
  <si>
    <t>11.สรุปผลการดำเนินงานสิ้นปีผลต่าง+/- 5%</t>
  </si>
  <si>
    <t xml:space="preserve"> - ค่าสาธารณูปโภค</t>
  </si>
  <si>
    <t>10.สรุปรายงานทุก6 เดือน</t>
  </si>
  <si>
    <t xml:space="preserve"> - ค่าซ่อมแซม</t>
  </si>
  <si>
    <t>8.ดูข้อมูลและประมาณการรายรับ-รายจ่าย/ดำเนินการตามแผนฯ</t>
  </si>
  <si>
    <t xml:space="preserve"> - ค่าจ้างเหมาบริการ</t>
  </si>
  <si>
    <t>7.ฝังรายการในMappingให้เชื่อมโยงกับPlanfinกับผังบัญชี</t>
  </si>
  <si>
    <t xml:space="preserve"> - ค่าวัสดุ</t>
  </si>
  <si>
    <t>6.จัดทำworksheet Planfin</t>
  </si>
  <si>
    <t xml:space="preserve"> - ค่าวัสดุทันตกรรม</t>
  </si>
  <si>
    <t>5.รวบรวมและตรวจสอบข้อมูลการจัดซื้อ/หนี้/ชำระหนี้/ลงทุน</t>
  </si>
  <si>
    <t xml:space="preserve"> - ค่าวัสดุวิทยาศาสตร์</t>
  </si>
  <si>
    <t>4.รวบรวม/ตรวจสอบข้อมูลรายรับ-จ่าย</t>
  </si>
  <si>
    <t>ไม่เกินร้อยละ 5</t>
  </si>
  <si>
    <t xml:space="preserve"> - ค่าวัสดุการแพทย์</t>
  </si>
  <si>
    <t>3.ตรวจสอบราคาที่เรียกเก็บ</t>
  </si>
  <si>
    <t xml:space="preserve">จังหวัด (Planfin) +/- </t>
  </si>
  <si>
    <t xml:space="preserve"> - ค่ายา</t>
  </si>
  <si>
    <t>2.รวบรวมข้อมูลOP/IP visit ตามสิทธิ</t>
  </si>
  <si>
    <t>ตามแผนของ อำเภอ/</t>
  </si>
  <si>
    <t xml:space="preserve">คณะกรรมการบริหาร
</t>
  </si>
  <si>
    <t xml:space="preserve">1 ต.ค.62 ถึง
</t>
  </si>
  <si>
    <t>ข้อมูลที่ใช้
บันทึกบัญชี</t>
  </si>
  <si>
    <t xml:space="preserve">1.แต่งตั้งคณะกรรมการฯ
</t>
  </si>
  <si>
    <t>1.ร้อยละการจัดทำแผนและดำเนินการ</t>
  </si>
  <si>
    <t>1.โครงการบริหารจัดการด้านการเงินการคลัง</t>
  </si>
  <si>
    <t>แผนที่ 4.การบริหารจัดการด้านการเงินการคลังสุขภาพ (1 KPI 2 PIยุทธศาสตร์ 2 PIประจำ)</t>
  </si>
  <si>
    <t>ยุทธศาสตร์ที่ 3.ยุทธศาสตร์ด้านบุคลากรเป็นเลิศ และบริหารเป็นเลิศด้วยธรรมาภิบาล (People &amp; Governance Excellence )</t>
  </si>
  <si>
    <t>(2) แผนงาน</t>
  </si>
  <si>
    <t xml:space="preserve">            (8)             กิจกรรมสำคัญ</t>
  </si>
  <si>
    <t>(7) ตัวชี้วัด</t>
  </si>
  <si>
    <t>สมคิด     เอมสมบูรณ์</t>
  </si>
  <si>
    <t>ด้านส่งเสริมสุขภาพ  ป้องกันโรค และคุ้มครองผู้บริโภคเป็นเลิศ (PP&amp;P Excellence)</t>
  </si>
  <si>
    <t xml:space="preserve">1.พัฒนาและสร้างศักยภาพ/แลกเปลี่ยนความรู้ในเจ้าหน้าที่ ผู้ปกครอง ครูศูนย์เด็กเล็ก แกนนำอสม.ในการส่งเสริม และการประเมินพัฒนาการเด็กปฐมวัยด้วยคู่มือ DSPM
2.มีการให้ความรู้ฝึกทักษะตามมาตรฐานอนามัยแม่และเด็กให้กับหญิงตั้งครรภ์และมารดาที่มีบุตรอายุ แรกเกิดถึง 6 ปี ด้วยกิจกรรม กิน กอด เล่น เล่า นอน เฝ้าดูฟัน
3.ส่งเสริมให้พ่อแม่ ผู้ปกครองเข้าถึงและเข้าใจการใช้คู่มือ DSPM 
4.สนับสนุนให้พ่อแม่ผู้ปกครอง และผู้เลี้ยงเด็กเห็นความสำคัญใน  เรื่องพัฒนาการเด็กหากพบ สงสัยล่าช้าให้ช่วยกระตุ้นและพา มาพบเจ้าหน้าที่สาธารณสุข
5.มีการรณรงค์การคัดกรองและส่งเสริมพัฒนาการเด็กปฐมวัย ปีละ 1  ครั้ง                                                                               </t>
  </si>
  <si>
    <t>1.เพื่อพัฒนาและสร้างเสริมศักยภาพให้วัยรุ่นมีทักษะชีวิต สร้างความรู้อนามัยเจริญพันธุ์กลุ่มวัยรุ่นและเยาวชน และปรับพฤติกรรมตามหลัก 3อ 3ส
2.เพื่อลดปัญหาการตั้งครรภ์ก่อนวัยอันควร</t>
  </si>
  <si>
    <t>รัฐฐาพร</t>
  </si>
  <si>
    <t xml:space="preserve"> กลุ่ม ที่ 1 ผู้สูงอายุที่มีภาวะพึ่งพิง       กลุ่ม ที่ 2 ผู้สูงอายุที่มีภาวะพึ่งพิง      กลุ่มที่ 3 ผู้สูงอายุที่มีภาวะพึ่งพิง        กลุ่มที่ 4 ผู้สูงอายุที่มีภาวะพึ่งพิง</t>
  </si>
  <si>
    <t>9 ราย                   2 ราย                     5 ราย               2 ราย</t>
  </si>
  <si>
    <t>1.โครงการขับเคลื่อนนโยบายการพัฒนาคุณภาพชีวิตระดับอำเภอ(พชอ.)</t>
  </si>
  <si>
    <t>1. เพื่อพัฒนาทักษะบริหารจัดการแผนพัฒนาคุณภาพชีวิตแก่คณะกรรมการ พชอ.
2. เพื่อพัฒนาศักยภาพการสร้างสุขภาวะระดับพื้นที่แก่คณะกรรมการ พชอ.
3. เพื่อสนับสนุนการทำงานร่วมของคณะกรรมการ พชอ.</t>
  </si>
  <si>
    <t>1.ประชุมคณะกรรมการฯ
2.กำหนดแผนงานและเป้าหมาย
3.วิเคราะห์ข้อมูลและประเมินสถานการณ์ในพื้นที่เพื่อกำหนดประเด็นการพัฒนา/แก้ไขปัญหา
4.ประชุมจัดทำแผนพัฒนา/แก้ไขปัญหาตามประเด็น อย่างน้อย 2 ประเด็น
5.ขับเคลื่อนให้มีการดำเนินการตามแผนงานและเป้าหมายที่กำหนด
6.สนับสนุน เสนอแนะ และให้คำปรึกษาเกี่ยวกับการดำเนินงาน
7.ติดตามและประเมินผล
8.สรุปผลการดำเนินงาน</t>
  </si>
  <si>
    <t>ร้อยละของตำบลพัฒนาเป็นตำบลจัดการคุณภาพชีวิต(สุขกาย สุขใจ สุขเงิน)</t>
  </si>
  <si>
    <t>1.พัฒนาตำบลจัดการคุณภาพชีวิต</t>
  </si>
  <si>
    <t>เพื่อพัฒนาตำบลจัดการสุขภาพเป็นตำบลจัดการคุณภาพชีวิต(สุขกายสุขใจ สุขเงิน)</t>
  </si>
  <si>
    <t>ตำบล</t>
  </si>
  <si>
    <t>สสอ.ค่าย</t>
  </si>
  <si>
    <t>สกาวรัตน์</t>
  </si>
  <si>
    <t>1.เพื่อให้ประชาชนกลุ่มเสี่ยงโรคเบาหวาน ความดันโลหิตสูง มีทักษะในการดูแลสุขภาพได้
2.เพื่อให้ประชาชนรับทราบข้อมูลสถานการณ์ความรุนแรงของโรคเบาหวานและความดันโลหิตสูงของชุมชนและสามารถใช้หลัก 3 อ.3 ส.ในการดำรงชีวิต
3.เพื่อให้ประชาชนกลุ่มเสี่ยงไม่ป่วยด้วยโรคเบาหวาน ความดันโลหิตสูง</t>
  </si>
  <si>
    <t>1.สำรวจและจัดทำทะเบียนกลุ่มเป้าหมาย
2.ประเมินและพัฒนาความรู้และทักษะการดูแลสุขภาพในกลุ่มที่มีความรู้ต่ำกว่าเกณฑ์
3.พัฒนาความแตกฉานทางสุขภาพและการปรับเปลี่ยนพฤติกรรมสุขภาพ
4.พัฒนาสื่อและช่องทางการสื่อสาร</t>
  </si>
  <si>
    <t>กลุ่มเสี่ยงHT</t>
  </si>
  <si>
    <t>1.องค์กรต้นแบบสุขภาพดี</t>
  </si>
  <si>
    <t>1.จนท.ที่มีค่า BMI เกินสามารถทำให้ลดลงได้ 80%</t>
  </si>
  <si>
    <t>บุคลากรในสังกัด สสอ.ค่ายบางระจัน  มีสุขภาพดี</t>
  </si>
  <si>
    <t>เจ้าหน้าที่สาธารณสุขอำเภอค่ายฯ</t>
  </si>
  <si>
    <t>PP NonUC</t>
  </si>
  <si>
    <t>PI : ร้อยละของบุคลากรในสังกัดสาธารณสุขอำเภอค่ายบางระจัน เข้าร่วมกิจกรรมองค์กรสู่ความเป็นเลิศ</t>
  </si>
  <si>
    <t>2.โครงการพัฒนาองค์กรสู่ความเป็นเลิศ สำนักงานสาธารณสุขอำเภอค่ายบางระจัน สร้างสรรค์ สร้างสุข ประจำปีงบประมาณ 2563</t>
  </si>
  <si>
    <t>ดำเนินงานโดยใช้หลักHappy 8 Model
1.Happy Body(สุขภาพดี) มีสุขภาพแข็งแรงทั้งกายและจิตใจ
2.Happy Heart(น้ำใจงาม)มีน้ำใจเอื้ออาทรซึ่งกันและกัน
3.Happy Soul(ทางสงบ)มีความศรัทธาในศาสนามีศีลธรรมในการดำเนินชีวิต
4.Happy Relax(ผ่อนคลาย)รู้จักผ่อนคลายต่อสิ่งต่างๆในการดำเนินชีวิต
5.Happy Brain(หาความรู้)การศึกษาหาความรู้ พัฒนาตนเองตลอดเวลา
6.Happy Money(ปลอดหนี้) มีเงินรู้จักเก็บ รู้จักใช้ ไม่เป็นหนี้
7.Happy Family(ครอบครัวดี)มีครอบครัวที่อบอุ่นและมั่นคง
8.Happy Society(สังคมดี) มีความรักความสามัคคี เอื้อเฟื้อต่อชุมชน คนทำงานและที่พักอาศัย</t>
  </si>
  <si>
    <t>1.ประชากรหญิงที่มีอายุ 30 -70ปีได้รับการตรวจคัดกรองมะเร็งเต้านมมากกว่าร้อยละ 90
2.ประชากรเหญิงที่มี   อายุ 30-60 ปี มีการรับรู้ด้านสุขภาพและ Self Mornitoring การป้องกันโรคงมะเร็ง เต้านม  มากกว่าเท่ากับ 50</t>
  </si>
  <si>
    <t>1.เพื่อให้ประชาชนเข้ามา รับความรู้ คำปรึกษา คำแนะนำ และตรวจเลือด โดยจะไม่เกิดผลกระทบต่อตนเองและครอบครัว 
2. เพื่อให้ประชาชนนำความรู้ผลตรวจเลือดที่ได้ไปปรับเปลี่ยนพฤติกรรมของตนเอง และผู้อื่น</t>
  </si>
  <si>
    <t>น.สปัญญาวีย์</t>
  </si>
  <si>
    <t>1. สำรวจและขึ้นทะเบียนเกษตรกรกลุ่มเสี่ยง
2. ตรวจสุขภาพและเจาะเลือดเกษตรกรกลุ่มเสี่ยงเพื่อตรวจหาสารเคมีตกค้าง
3. จัดกิจกรรมรณรงค์ให้คำแนะนำและบำบัดสำหรับผู้ที่มีปริมาณสารเคมีตกค้างในเลือดในระดับอันตรายโดยการให้สมุนไพรขับพิษ</t>
  </si>
  <si>
    <t>ยุทธศาสตร์ 2 Service Exelence</t>
  </si>
  <si>
    <t>1.พัฒนาระบบบริการสุขภาพ สาขาโรคหัวใจ</t>
  </si>
  <si>
    <t>1.เพื่อลดอัตราตายของผู้ป่วยกล้ามเนื้อหัวใจตายเฉียบพลัน STEMI
2.เพื่อผู้ป่วยเข้าถึงบริการการรักษา</t>
  </si>
  <si>
    <t>KPI 1.1อัตราตายของผู้ป่วยโรคกล้ามหัวใจตายเฉียบพลันชนิด STEMI ลดลง&lt;7%</t>
  </si>
  <si>
    <t>1.ประชาสัมพันธ์ Early warning sign AMI ให้ประชาชนรับทราบ 
2.ประชาสัมพันธ์ระบบการแพทย์ฉุกเฉิน 1669
3.ให้ความรู้กับเจ้าหน้าที่ที่เกี่ยวข้องเรื่องการอ่าน EKG
4.ให้ความรู้เรื่องการให้ยา SK ดูแลหลังให้ยาSK และการดูแลขณะส่งต่อกับพยาบาลที่เกี่ยวข้อง 
5.จัดให้มี CPG STEMI ที่สอดคล้องกับ Service plan จังหวัด 
6.ติดตามเยี่ยมและฟื้นฟู</t>
  </si>
  <si>
    <t>สุธาสินี</t>
  </si>
  <si>
    <t xml:space="preserve">    ER</t>
  </si>
  <si>
    <t>2.โครงการการช่วยฟื้นคืนชีพขั้นสูง</t>
  </si>
  <si>
    <t>2.เพิ่มพูนความรู้ทักษะและความชำนาญสามารถดูแลผู้ป่วยได้อย่างถูกต้อง รวดเร็วและปลอดภัย</t>
  </si>
  <si>
    <t xml:space="preserve">เจ้าหน้าที่ผ่านเกณฑ์ประเมินภาคทฤษฎีและภาคปฏิบัติร้อยละ 100
</t>
  </si>
  <si>
    <t xml:space="preserve">1. จัดอบรมบุคลากรของโรงพยาบาล เรื่องการปฏิบัติการกู้ชีพขั้นพื้นฐานและขั้นสูง ในพยาบาล
2. ฝึกการปฏิบัติการกู้ชีพขั้นพื้นฐานและขั้นสูง  </t>
  </si>
  <si>
    <t>พยาบาล บุคลากรทั่วไป</t>
  </si>
  <si>
    <t>40
120</t>
  </si>
  <si>
    <t>15,000 บาท/ปี</t>
  </si>
  <si>
    <t>ปีงบประมาณ 2563 (มิถุนายน)</t>
  </si>
  <si>
    <t>ER</t>
  </si>
  <si>
    <t>1. เพื่อให้ผู้ป่วยโรคเบาหวานและความดันโลหิตสูงมีผลการประเมิน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Heart attack  aleart และมี stroke  aleart</t>
  </si>
  <si>
    <t>1. ตรวจ Lipid Profile ในผู้ป่วยโรคเบาหวานและความดันโลหิตสูง 2. 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ได้รับการปรับเปลี่ยนพฤติกรรมโดยพยาบาลผู้จัดการรายกรณีเบาหงานและความดันโลหิตสูง</t>
  </si>
  <si>
    <t>5,078 ราย
16 ราย</t>
  </si>
  <si>
    <t>ค่าตรวจ Lipid Profile ตนละ 40 บาท</t>
  </si>
  <si>
    <t>ตค.62-กย.63</t>
  </si>
  <si>
    <t>ดุษฎี</t>
  </si>
  <si>
    <t>แผนงานพัฒนาระบบบริการสุขภาพ สาขาโรคหลอดเลือดสมอง</t>
  </si>
  <si>
    <t>ลดอัตราตายของผู้ป่วยโรค หลอดเลือดสมองลดลง (ผู้ป่วย stroke คาดประมาณ ปี 2563จำนวน 979 คน)</t>
  </si>
  <si>
    <t>KPI 2.อัตราตายของผู้ป่วยโรค หลอดเลือดสมองลดลงไม่เกินร้อยละ 7</t>
  </si>
  <si>
    <t>1. มีแนวทางเวชปฏิบัติ(Clinical Practice Guidelines: CPG) ตามมาตรฐาน ของ
โรคหลอดเลือดหัวใจ, โรคหลอดเลือดสมอง, โรคมะเร็ง, โรคไต, อุบัติเหตุจราจร, ฆ่าตัวตาย, ทารกตาย</t>
  </si>
  <si>
    <t xml:space="preserve">ผู้ป่วยที่มีอาการไม่เกิน 4.5 ชม.ได้รับการรักษาภายใน 60 นาที    </t>
  </si>
  <si>
    <t>door to reref≤30min100%</t>
  </si>
  <si>
    <t xml:space="preserve">1.ทบทวนแนวปฏิบัติ stroke fast trake และปฏิบัติตามแนวทางปฏิบัติ
2.ปรับปรุงแบบบันทีกในเรื่องการลงเวลาในการทำหัตถการ             </t>
  </si>
  <si>
    <t>ผู้ป่วยที่มีอาการเข้าได้กับstrokeมาภภายใน2.30ถึง3ชั่วโมง</t>
  </si>
  <si>
    <t>KPI -3.1 อัตราเสียชีวิตของผู้ป่วยวิกฤติฉุกเฉินภายใน 24 ชม. ใน โรงพยาบาล ระดับ A, S, M1 (ทั้งที่ ERและ Admit)ลดลง</t>
  </si>
  <si>
    <t>พัฒนาการระบบการดูแลรักษาผู้ป่วยอุบัติเหตุและฉุกเฉินในโรงพยาบาลค่ายบางระจัน</t>
  </si>
  <si>
    <t xml:space="preserve">1.ผู้ป่วยประเภท 1และ 2ได้รับการประเมินที่ถูกต้อง รวดเร็วตามหลัก MOPH Triage  </t>
  </si>
  <si>
    <t>Triage cath 1,2ถูกต้อง100%</t>
  </si>
  <si>
    <t>1.ทบทวนความรู้เรื่อง MOPH Triage และประเมินสมรรถนะพยาบาล OPD ER100% 
2.ติดตามวิเคราะห์ประเมินผลการคัดแยกผู้ป่วย</t>
  </si>
  <si>
    <t>พยาบาลOPD ER LR OR</t>
  </si>
  <si>
    <t>20คน</t>
  </si>
  <si>
    <t xml:space="preserve">ลดความแออัดในห้องฉุกเฉิน </t>
  </si>
  <si>
    <t xml:space="preserve">อัตราผู้ป่วยระดับ4และระดับ5ลดลง10%                      </t>
  </si>
  <si>
    <t>ผู้ป่วยระดับ4และระดับ5</t>
  </si>
  <si>
    <t>890ราย</t>
  </si>
  <si>
    <t>พัฒนาระบบEMS</t>
  </si>
  <si>
    <t>เพิ่มการเข้าถึงการบริการการแพทย์ฉุกเฉิน</t>
  </si>
  <si>
    <t>อัตราการเพิ่มจำนวนผู้รับบริการEMS 10%</t>
  </si>
  <si>
    <t>1.ประชาสัมพันธ์เรื่อง 1669 ระบบการแพทย์ฉุกเฉินชุมชนทางหอกระจายข่าวฯลฯ  
2.เพิ่มหน่วยปฏิการของ อบต.
3.พัฒนาศักยภาพบุคลากรในเรื่องการรักษาพยาบาล ณจุดเกิดเหตุ, CPR</t>
  </si>
  <si>
    <t>1 พัฒนาคุณภาพบริการตามมาตรฐานที่กำหนด</t>
  </si>
  <si>
    <t>โครงการพัฒนาระบบบริการผู้ที่มีปัญหาสุขภาพจิตและจิตเวช</t>
  </si>
  <si>
    <t>ลดการฆ่าตัวตายสำเร็จ (ผู้พยายามฆ่าตัวตายปี2562ได้รับการดูแลติดตามเพื่อป้องกันการพยายามฆ่าตัวตายซ้ำ)</t>
  </si>
  <si>
    <t>ผู้พยายามฆ่าตัวตายปี2562ได้รับการดูแลติดตาม ร้อยละ 80</t>
  </si>
  <si>
    <t>ติดตามเยี่ยมผู้พยายามฆ่าตัวตายทุก1เดือน พร้อมกับ ประเมิน9Q,8Q และแบบเฝ้าระวังการฆ่าตัวตายซ้ำ</t>
  </si>
  <si>
    <t>ผู้พยายามฆ่าตัวตาย</t>
  </si>
  <si>
    <t>12 ราย</t>
  </si>
  <si>
    <t>น.ส.กนกภรณ์ ทองคุ้ม</t>
  </si>
  <si>
    <t>งานให้คำปรึกษาและสุขภาพจิต รพ.ค่ายบางระจัน</t>
  </si>
  <si>
    <t>โครงการประเมินภาวะสุขภาพและคัดกรองภาวะซึมเศร้าในผู้สูงอายุ ผู้ป่วยโรคเรื้อรัง และกลุ่มเสี่ยงอื่นๆ อายุ 15 ปีขึ้นไป โดยอาสาสมัครสาธารณสุขประจำหมู่บ้าน</t>
  </si>
  <si>
    <t>1.เพื่อลดการฆ่าตัวตายสำเร็จในพื้นที่อำเภอค่ายบางระจัน</t>
  </si>
  <si>
    <t>1.อัตราอุบัติการณ์ผู้มีแนวโน้มฆ่าตัวตายลดลงร้อยละ 0.2</t>
  </si>
  <si>
    <t>1.ประชุมชี้แจงให้อาสาสมัครสาธารณสุขประจำหมู่บ้านมีความรู้และเข้าใจถึงปัญหาโรคซึมเศร้า มีความสามารถในการคัดกรองโรคซึมเศร้า และความเสี่ยงต่อการฆ่าตัวตาย และสามารถประเมินการทำร้ายตัวเองซ้ำของผู้พยายามฆ่าตัวตาย</t>
  </si>
  <si>
    <t>1.อสม. ในพื้นที่ จำนวนหมู่ละ 2 คน (59 มบ.)</t>
  </si>
  <si>
    <t>118 คน</t>
  </si>
  <si>
    <t>เงินบำรุงรพ.ค่ายบางระจัน</t>
  </si>
  <si>
    <t>ม.ค.63- ก.ย.63</t>
  </si>
  <si>
    <t>น.ส.อุษา เพาะปลูก, น.ส.กนกภรณ์ ทองคุ้ม</t>
  </si>
  <si>
    <t>2.อัตราการฆ่าตัวตายสำเร็จในพื้นที่อำเภอค่ายบางระจันลดลง 4.43 ต่อแสนประชากร</t>
  </si>
  <si>
    <t>2.ผู้พยายามฆ่าตัวตายปี 2562 ได้รับการดูแลติดตามเฝ้าระวังเพื่อป้องกันการพยายามฆ่าตัวตายซ้ำ โดยใช้แบบคัดกรองความเสี่ยงต่อการฆ่าตัวตาย โดยมีเจ้าหน้าที่สาธารณสุขเป็นพี่เลี้ยง</t>
  </si>
  <si>
    <t xml:space="preserve">2.ผู้พยายามฆ่าตัวตายในเขตอำเภอค่ายบางระจัน ปีงบประมาณ 2562 </t>
  </si>
  <si>
    <t>11คน</t>
  </si>
  <si>
    <t>2.ค่าอาหารว่าง เครื่องดื่ม  คนละ 30บาท/คน/วัน จำนวน 125 คน เป็นเงิน 3,750 บาท</t>
  </si>
  <si>
    <t>2.ผู้สูงอายุ ผู้ป่วยโรคเรื้อรัง และกลุ่มเสี่ยงอื่นๆ อายุ 15 ปีขึ้นไป เข้าถึงบริการโรคซึมเศร้า</t>
  </si>
  <si>
    <t>3.ผู้ป่วยโรคซึมเศร้าเข้าถึงบริการสุขภาพจิตเพิ่มขึ้นร้อยละ 2</t>
  </si>
  <si>
    <t>3.อสม.คัดกรองภาวะซึมเศร้าและความเสี่ยงต่อการฆ่าตัวตายในผู้สูงอายุ ผู้ป่วยโรคเรื้อรัง และกลุ่มเสี่ยงอื่นๆ อายุ 15 ปีขึ้นไป โดยใช้แบบ 2Q, 9Q, 8Q โดยมีเจ้าหน้าที่สาธารณสุขเป็นพี่เลี้ยง</t>
  </si>
  <si>
    <t>2.ผู้สูงอายุ ผู้ป่วยโรคเรื้อรัง และกลุ่มเสี่ยงอื่นๆ อายุ 15 ปีขึ้นไป เข้าถึงบริการโรคซึมเศร้า รายใหม่</t>
  </si>
  <si>
    <t>212 คน</t>
  </si>
  <si>
    <t>3.ค่าอาหารว่าง เครื่องดื่ม และอาหารกลางวัน คนละ 120 บาท/คน/วัน จำนวน 125 คน เป็นเงิน 15,000 บาท</t>
  </si>
  <si>
    <t>4.สรุปผลและแลกเปลี่ยนเรียนรู้</t>
  </si>
  <si>
    <t>4.ค่าวัสดุในการอบรม /สื่อประชาสัมพันธ์โรคซึมเศร้าและการฆ่าตัวตาย เป็นเงิน 10,000 บาท</t>
  </si>
  <si>
    <t>ประชาชนอายุ 15 ปีขึ้นไป เข้าถึงการรักษาโรคซึมเศร้ารายใหม่</t>
  </si>
  <si>
    <t>ประชาชนอายุ 15 ปีขึ้นไป เข้าถึงการรักษาโรคซึมเศร้ารายใหม่จำนวน 212 คน</t>
  </si>
  <si>
    <t>คัดกรอง2Qในผู้ที่อายุ&gt;15ปี โดยเฉพาะผู้ที่อยู่ในวัยแรงงาน,ผู้สูงอายุ,ผู้ป่วยโรคเรื้อรัง,ผู้ติดยาเสพติด คะแนน&gt;1ได้รับการส่งต่อเพื่อประเมิน9Q  คะแนน&gt;7ได้รับการวินิจฉัยรักษา</t>
  </si>
  <si>
    <t>ผู้ป่วยโรคซึมเศร้า</t>
  </si>
  <si>
    <t>พัฒนาคุณภาพการดูแลทารกแรกเกิด</t>
  </si>
  <si>
    <t>ลดอัตราตายของทารกแรกเกิดถึงอายุ ≤ 28 วัน</t>
  </si>
  <si>
    <t>ไม่เกิน 3.7 ต่อพันการเกิดมีชีพ</t>
  </si>
  <si>
    <t>1.ตรวจคัดกรองตั้งแต่อยู่ในครรภ์ โดยทำ Electronic Fetal Monitoring เมื่อ GA 39 wks และเมื่อมาคลอด
2.มีแนวทางป้องกันทารกแรกเกิด Pre-term และทารกแรกเกิดขาดออกซิเจน
3.ติดตามทารกในพื้นที่โดยอสมและ/หรือเจ้าหน้าที่ เพื่อเยี่ยมทั้งมารดาและทารก 3 ครั้ง</t>
  </si>
  <si>
    <t>ผู้ป่วยทารกแรกเกิดในเขตรับผิดชอบ</t>
  </si>
  <si>
    <t>ทุกรายที่เกิดในปี</t>
  </si>
  <si>
    <t>แผนงานพัฒนาระบบบริการสุขภาพ สาขาโรคไม่ติดต่อเรื้อรัง</t>
  </si>
  <si>
    <t>ผู้ป่วยเบาหวานได้รับการตรวจ HbA1cอย่างน้อย 2 ครั้งต่อปีร้อยละ 90               ร้อยละของผู้ป่วยโรคเบาหวานที่ควบคุมระดับนํ้าตาลได้ดีร้อยละ 40</t>
  </si>
  <si>
    <t xml:space="preserve">1. ตรวจ HBa1c ในผู้ป่วยเบาหวาน อย่างน้อยปีละ 2 ครั้ง 
2. ผู้ป่วยโรคเบาหวาน ที่ควบคุมระดับน้ำตาลได้ไม่ดี ได้รับการประเมิน risk factor และปรับเปลี่ยนพฤติกรรมตามหลัก3อ3ส และใช้ Self Morniroring จาก CM และ Mini CM
3. ผู้ป่วยเบาหวานที่ควบคุมระดับน้ำตาลไม่ได้ได้รับการทำ SMBG จาก อสม.เป็นเวลา 3 เดือน
4. ผู้ป่วยเบาหวานได้รับยาถูกต้องตามมาตรฐาน </t>
  </si>
  <si>
    <t>2026                           1.320</t>
  </si>
  <si>
    <t>1.ค่าตรวจ HBa1c ตนละ 66 บาท
2.ค่าสมุดจดบันทึกพฤติกรรมและ SMBG เล่มละ 25 บาท  
3.ค่า Strip เจาะเลือด ครั้งละ 3 บาท อย่างน้อยสัปดาหฺละ 2 ครั้ง จำนวน 12 สัปดาห์
4.ค่ายาผู้ป่วยเบาหวาน</t>
  </si>
  <si>
    <t>133,716 บาท
33,000 บาท
95,040 บาท
908,596 บาท</t>
  </si>
  <si>
    <t>ผู้ป่วยความดันโลหิตสูงที่ควบคุมความดันโลหิตได้ดีเพิ่มขึ้น</t>
  </si>
  <si>
    <t>ผู้ป่วยความดันได้รับการตรวจ วัดความดันโลหิตอย่างน้อย 2 ครั้งต่อปีร้อยละ 90               ร้อยละของผู้ป่วยโรคความดันที่ควบคุมระดับโรคได้ดีร้อยละ 50</t>
  </si>
  <si>
    <t>1. ตรวจความดันโลหิตในผู้ป่วยความดัน อย่างน้อยปีละ 2 ครั้ง
2. ผู้ป่วยโรคความดัน ที่ควบคุมโรคได้ไม่ดี ได้รับการประเมิน risk factor และปรับเปลี่ยนพฤติกรรมตามหลัก3อ3ส และใช้ Self Morniroring จาก CM และ Mini CM
3. ผู้ป่วยเบาหวานที่ควบคุมระดับน้ำตาลไม่ได้ได้รับการทำ SMBP  เองที่บ้านเป็นเวลา 3 เดือน
4. ผู้ป่วยเบาหวานได้รับยาถูกต้องตามมาตรฐาน</t>
  </si>
  <si>
    <t>5078                              3180</t>
  </si>
  <si>
    <t xml:space="preserve">1.ค่าสมุดจดบันทึกพฤติกรรมและ SMBP เล่มละ 25 บาท
2.ค่ายาผู้ป่วยความดันโลหิตสูง
</t>
  </si>
  <si>
    <t>แผนงานพัฒนาระบบบริการสุขภาพ สาขาโรคไต</t>
  </si>
  <si>
    <t>ผู้ป่วย CKD ที่มีอัตราการลดลงของ eGFR&lt;4 ml/min/1.73m2/yเพิ่มขึ้น</t>
  </si>
  <si>
    <t>ร้อยละของผู้ป่วย CKD ที่มีอัตราการลดลงของ eGFR&lt;4 ml/min/1.73m2/yrเพิ่มขึ้น ร้อยละ5ต่อปี</t>
  </si>
  <si>
    <t>1. ตรวจระดับการทำงานของไตในผู้ป่วย CKD อย่างน้อยปีละ 2 ครั้ง
2. ดำเนินงานตามมาตรฐานคลินิกไตเริ้อรัง
3. ปรับเปลี่ยนพฤติกรรมและได้รับการติดตามหลังจากการปรับเปลี่ยนพฤติกรรม ผู้ป่วย CKD Stage 3-4 โดยพยาบาล CM และ Mini CM</t>
  </si>
  <si>
    <t>ค่า Cr ครั้งละ 9 บาท จำนวน 2ครั้งต่อปี ต่อคน</t>
  </si>
  <si>
    <t>15,894 บาท</t>
  </si>
  <si>
    <t xml:space="preserve">ผู้ป่วย DM/HTคัดกรอง CKD   </t>
  </si>
  <si>
    <t xml:space="preserve">ผู้ป่วย DM/HTคัดกรอง CKD ร้อยละ 80 </t>
  </si>
  <si>
    <t xml:space="preserve">ตรวจระดับการทำงานของไตในผู้ป่วย DM/HT  </t>
  </si>
  <si>
    <t>ค่า Cr ครั้งละ 9 บาท จำนวน 1 ครั้งต่อปี ต่อคน</t>
  </si>
  <si>
    <t>45,702 บาท</t>
  </si>
  <si>
    <t>1.เพื่อให้ผู้ป่วยมะเร็งเต้านมได้รับการรักษาภายในระยะเวลาที่กำหนด</t>
  </si>
  <si>
    <t>1.ประชากรหญิงที่พบความผิดปกติจากการคัดกรองได้รับการส่งต่อแพทย์ตรวจและรักษา ร้อยละ 100</t>
  </si>
  <si>
    <t xml:space="preserve">2.1กลุ่มผิดปกติได้รับการวิส่งต่อแพทย์ตรวจและรักษา </t>
  </si>
  <si>
    <t>สตรีอายุ 30 -70ปีที่มีความผิดปกติของเต้านม</t>
  </si>
  <si>
    <t>2.2 กลุ่มป่วยมะเร็งเต้านมได้รับการรักษาอย่างต่อเนื่อง</t>
  </si>
  <si>
    <t>กลุ่มป่วยมะเร็งเต้านม</t>
  </si>
  <si>
    <t>2 ของตำบลบางระจัน</t>
  </si>
  <si>
    <t>3.เพื่อให้ผู้ป่วยมะเร็งปากมดลูกได้รับการรักษาภายในระยะเวลาที่กำหนด</t>
  </si>
  <si>
    <t>2.ประชากรหญิงที่พบความผิดปกติจากการคัดกรองได้รับการส่งต่อแพทย์ตรวจและรักษา ร้อยละ 100</t>
  </si>
  <si>
    <t>2.1กลุ่มผิดปกติได้รับการวินิจฉัยจากแพทย์ และส่งต่อ</t>
  </si>
  <si>
    <t>สตรีอายุ 30 -60ปีที่มีความผิดปกติ</t>
  </si>
  <si>
    <t>2.2 กลุ่มป่วยมะเร็งปากมดลูกได้รับการรักษาอย่างต่อเนื่อง</t>
  </si>
  <si>
    <t>กลุ่มป่วยมะเร็งปากมดลูก</t>
  </si>
  <si>
    <t>ตำบลบางระจัน</t>
  </si>
  <si>
    <t>3.เพื่อให้ผู้ป่วยมะเร็งลำไส้ได้รับการรักษาภายในระยะเวลาที่กำหนด</t>
  </si>
  <si>
    <t>2.ประชากรชายและหญิงที่พบความผิดปกติจากการคัดกรองได้รับการส่งต่อแพทย์ตรวจและรักษา ร้อยละ 100</t>
  </si>
  <si>
    <t xml:space="preserve">21กลุ่มผิดปกติจากการคัดกรองได้รับการส่งต่อแพทย์ตรวจและรักษา </t>
  </si>
  <si>
    <t>2.2กลุ่มFit test ได้ผลบวก</t>
  </si>
  <si>
    <t>รอดำเนินการ</t>
  </si>
  <si>
    <t>2.2 กลุ่มป่วยมะเร็งลำไส้ได้รับการรักษาอย่างต่อเนื่อง</t>
  </si>
  <si>
    <t>กลุ่มป่วยมะเร็งลำไส้</t>
  </si>
  <si>
    <t>2 คนของตำบลบางระจัน</t>
  </si>
  <si>
    <t>พัฒนาการระบบการแพทย์ฉุกเฉินครบวงจรโรงพยาบาลค่ายบางระจัน</t>
  </si>
  <si>
    <t>ครอบคลุม3 มิติ  12 องค์ประกอบ(-Pre hospital care 
- in hospital care
- Referral   System
-รองรับสาธารณะภัย</t>
  </si>
  <si>
    <t>ผ่านเกณฑ์การประเมิน60%</t>
  </si>
  <si>
    <t>1.ปรับปรุงที่เก็บรถเข็นนั่ง -นอน
2.ปรับปรุงห้องล้างตัว
3.CQI 5 เรื่อง
4.R2R  1  เรื่อง</t>
  </si>
  <si>
    <t xml:space="preserve">1จุด                    </t>
  </si>
  <si>
    <t>1.ปรับปรุงที่เก็บรถเข็นนั่ง -นอน
2.ปรับปรุงห้องล้างตัว</t>
  </si>
  <si>
    <t>50,000 บาท  5,000 บาท</t>
  </si>
  <si>
    <t>8.โครงการพัฒนาระบบบริการบำบัดรักษาผู้ป่วยยาเสพติด</t>
  </si>
  <si>
    <t xml:space="preserve"> ระดับความสำเร็จของการดำเนินงานบำบัดรักษาผู้ป่วยยาเสพติด</t>
  </si>
  <si>
    <t>โครงการบำบัดรักษาและฟื้นฟูสมรรถภาพผู้เสพ/ผู้ติดยาเสพติด จังหวัดสิงห์บุรี ปี 2563</t>
  </si>
  <si>
    <t>1.เพื่อให้ผู้ป่วยยาเสพติดได้รับการติดตามดูแลครบ 1 ปี</t>
  </si>
  <si>
    <t xml:space="preserve">1.ร้อยละของผู้ป่วยยาเสพติดเข้ารับการบําบัดรักษา และติดตามดูแลอย่างต่อเนื่อง 1ปี(Retention Rate) 
</t>
  </si>
  <si>
    <t>1. จัดประชุมชี้แจงการดำเนินงานยาเสพติดในรูปของ คบสอ.และการรักษา/ส่งต่อ
2.จัดอบรมการให้คำปรึกษา BA,BI และการคีย์ระบบ บสตในเจ้าหน้าที่ รพ.สต.
3. ร่วมวางแผนระบบการดูแล/ส่งต่อเพื่อรองรับผู้เข้ารับการบำบัดลงรับบริการใน รพ.สต.
4. พัฒนาระบบการบำบัดรักษายาเสพติดให้ได้คุณภาพและประเมินผลการดำเนินงาน</t>
  </si>
  <si>
    <t>ฝ่ายปกครอง/สธ./ผู้นำชุมชน/ประธาน อสม.</t>
  </si>
  <si>
    <t>สสจ.สห</t>
  </si>
  <si>
    <t>พ.ย. 62- ก.ย.63</t>
  </si>
  <si>
    <t>2.เพื่อเป็นการเฝ้าระวังการเกิดอันตรายจากการใช้ยาเสพติด</t>
  </si>
  <si>
    <t>2.ร้อยละของผู้ป่วยยาเสพติดกลุ่มเสี่ยงก่อความรุนแรงได้รับการประเมิน บำบัดรักษาและติดตามดูแลช่วยเหลือตามระดับความรุนแรงอย่างต่อเนื่อง</t>
  </si>
  <si>
    <t>1.ประชุมชี้แจงการดูแลผู้ป่วยยาเสพติดที่เสี่ยงก่อความรุนแรงเพื่อการติดตามพร้อมทั้งขึ้นทะเบียนผู้ป่วย
2.พัฒนาระบบการติดตามการช่วยเหลือและส่งต่อ</t>
  </si>
  <si>
    <t>3.เพื่อสนับสนุนให้ชุมชนสามารถช่วยเหลือผู้ป่วยติดยาเสพติด</t>
  </si>
  <si>
    <t>3. ผู้ป่วยยาเสพติดเข้ารับการบำบัดดูแลโดยใช้ชุมชนเป็นศูนย์กลาง (CBTx) ระดับตำบล</t>
  </si>
  <si>
    <t>1.จัดประชุมชี้แจงกระบวนการบำบัด CBTx ในระดับอำเภอร่วมกับฝ่ายปกครอง/อสม./ผู้นำชุมชนพร้อมทั้งแต่งตั้งคณะทำงานเพื่อการขับเคลื่อนงาน
2.วางแผนการขับเคลื่อนงาน CBTxระดับอำเภอและร่วมเลือกตำบลที่จะนำร่องในการดำเนินการ
3.จัดประชุมแบ่งหน้าที่ความรรับผิดชอบดำเนินการตามแผนโดยการสร้างระบบการบัดบัดที่มีคุณภาพในตำบล
4.ติดตามสรุปผลการดำเนินงานทุกเดือนและประเมินความพึงพอใจทั้งตัวผู้เข้ารับการบำบัดและผู้ดำเนินการทั้งหมด
5. ถอดบทเรียนที่ได้จากการดำเนินงาน CBTx</t>
  </si>
  <si>
    <t>รอ งบประมาณจาก สสจ.</t>
  </si>
  <si>
    <t>5.คลินิกวัณโรค</t>
  </si>
  <si>
    <t>1.เพื่อประเมินผลการรักษาผู้ป่วยวัณโรค 
2.เพื่อให้ผู้ป่วยวัณโรคเข้าถึงระบบบริการสุขภาพ ในด้านการตรวจวินิจฉัย ป้องกัน ดูแลรักษาที่ได้มาตรฐานและรักษาหาย รักษาครบ
3.เพื่อพัฒนาระบบบริการสุขภาพในการตรวจวินิจฉัย ป้องกัน ดูแลรักษาผู้ป่วยวัณโรคของสถานบริการสาธารณสุข</t>
  </si>
  <si>
    <t>อัตราความสำเร็จของการรักษาวัณโรคปอดรายใหม่</t>
  </si>
  <si>
    <t xml:space="preserve">1.คัดกรองเพื่อค้นหาผู้ป่วยวัณโรคในกลุ่มเสี่ยง
-การเอกซเรย์ทรวงอก
-การคัดกรองอาการสงสัย
2.เก็บเสมหะ ในรายที่มีอาการสงสัยหรือเอกซเรย์ผิดปกติ
3.ส่งวินิจฉัยวัณโรคทางห้องปฎิบัติการ  เช่น ผลเอกซเรย์ผิดปกติ  เสมหะไม่พบเชื้อ ส่งตรวจ X-pert
4.ผู้ป่วยที่ได้รับวินิจฉัยว่าเป็นวัณโรคก่อนเริ่มยา ควรพิจารณาการตรวจหาเชื้อเอชไอวี  เจาะเลือดตรวจการทำงานของตับ  ดูการทำงานของไต  ตรวจสายตา
</t>
  </si>
  <si>
    <t xml:space="preserve">1.ผู้ป่วยวัณโรคปอดรายใหม่ที่ขึ้นทะเบียน ในไตรมาส 1    </t>
  </si>
  <si>
    <t>ทุกวันศุกร์บ่าย</t>
  </si>
  <si>
    <t>โครงการพัฒนาความรู้ด้านยาของเจ้าหน้าที่ในเครือข่ายคณะกรรมการบริหารงานสาธารณสุขระดับอำเภอค่ายบางระจัน ปีงบประมาณ 2563</t>
  </si>
  <si>
    <t>เพื่อเพิ่มพูนความรู้ และทบทวนความรู้ความเข้าใจในการสั่งใช้ยาในผู้ป่วยอย่างสมเหตุผลให้กับบุคลากรทางการแพทย์ในคบสอ.ค่ายบางระจัน</t>
  </si>
  <si>
    <t>ผลงานตามตัวชี้วัดการพัฒนาระบบบริการสุขภาพ (Service plan) ผ่านเกณฑ์ RDU ขั้นที่ 2</t>
  </si>
  <si>
    <t>จัดประชุมวิชาการด้านยา เรื่องการสั่งใช้ยาอย่างสมเหตุผล (RDU) ที่โรงพยาบาลค่ายบางระจัน จำนวน 2 รุ่น รุ่นละ 1 วัน</t>
  </si>
  <si>
    <t>บุคลากรทางการแพทย์ในคบสอ.ค่ายบางระจัน</t>
  </si>
  <si>
    <t>ม.ค.-ก.ย.63</t>
  </si>
  <si>
    <t>เภสัชกรรม</t>
  </si>
  <si>
    <t>1. เพื่อให้ประชาชนทุกคนได้รับบริการทุกที่ทั้งในหน่วยบริการและในชุมชน โดยทีมหมอครอบครัว 
2. เพื่อให้ประชาชนมีสุขภาพแข็งแรง สามารถดูแลตนเองและครอบครัวเบื้องต้นเมื่อมีอาการเจ็บป่วยได้อย่างเหมาะสม
3. เพื่อสร้างการมีส่วนร่วมของเครือข่ายสุขภาพในการจัดบริการประชาชน</t>
  </si>
  <si>
    <t>1.ระดับความสำเร็จของการดำเนินงาน ระดับ 5</t>
  </si>
  <si>
    <t xml:space="preserve">1. หนวยบริการปฐมภูมิ และเครือขายหนวยบริการปฐมภูมิผ่านการรับรองมาตรฐาน 5 ดาว
2. หนวยบริการปฐมภูมิ และเครือขายหนวยบริการปฐมภูมิผ่านเกณฑ์ 3S และขึ้นทะเบียนเป็นทีมหมอครอบครัวได้
3. สัดส่วน OP visit&gt; 1.90        </t>
  </si>
  <si>
    <t>ยุทธศาสตร์ 1ด้านส่งเสริมสุขภาพ  ป้องกันโรค และคุ้มครองผู้บริโภคเป็นเลิศ (PP&amp;P Excellence)</t>
  </si>
  <si>
    <t>ยุทธศาสตร์ 3 P&amp;G E.</t>
  </si>
  <si>
    <t xml:space="preserve">1. โครงการพัฒนาระบบบริหารจัดการทรัพยากร (สธ.)
</t>
  </si>
  <si>
    <t xml:space="preserve">แผนเงินบำรุง รพ. Planfin ปี 2563 </t>
  </si>
  <si>
    <t>เพื่อให้โรงพยาบาลมีระดับวิกฤตลดลง</t>
  </si>
  <si>
    <t>ระดับวิกฤต</t>
  </si>
  <si>
    <t>เฝ้าระวังระดับวิกฤตของรพ.</t>
  </si>
  <si>
    <t>โรงพยาบาลมีระดับวิกฤตลดลง</t>
  </si>
  <si>
    <t>ระดับปกติ</t>
  </si>
  <si>
    <t xml:space="preserve">แผนเงินบำรุง รพ.Planfin  ปี 2563 </t>
  </si>
  <si>
    <t>เงินบำรุง รพ.ค่ายบางระจัน</t>
  </si>
  <si>
    <t>แผนเงินบำรุง รพสต. ปี 2563 จำนวน 5 แห่ง</t>
  </si>
  <si>
    <t>เพื่อให้รพสต. มีสภาพคล่องมากกว่า 3 เดือน</t>
  </si>
  <si>
    <t>ร้อยละของ รพสต. ที่มีสภาพคล่องมากกว่า 3 เดือน</t>
  </si>
  <si>
    <t>เฝ้าระวัง ตรวจสอบแผนเงินบำรุงของรพ.สต.ทุกเดือน</t>
  </si>
  <si>
    <t>รพ.สต.จำนวน 5 แห่งมีสภาพคล่องของรพสต.มากกว่า 3 เดือน</t>
  </si>
  <si>
    <t>แผนจัดซื้อยา ปี 2563</t>
  </si>
  <si>
    <t>เพื่อให้มีการจัดซื้อยาที่มีคุณภาพ</t>
  </si>
  <si>
    <t>ร้อยละมูลค่าการจัดซื้อร่วมยาระดับจังหวัด</t>
  </si>
  <si>
    <t>จัดซื้อยาที่อยู่ในรายการจัดซื้อร่วมตามแนวทางการจัดหายาร่วมเขตสุขภาพที่ 4 และจังหวัดสิงห์บุรี</t>
  </si>
  <si>
    <t>มูลค่าการจัดซื้อร่วมยาระดับจังหวัด</t>
  </si>
  <si>
    <t>ร้อยละ 30</t>
  </si>
  <si>
    <t>จัดซื้อวัสดุการแพทย์ทั่วไปตามแนวทางการจัดซื้อร่วมของจังหวัดจำนวน 79รายการ</t>
  </si>
  <si>
    <t>ร้อยละของมูลค่าการจัดซื้อร่วมวัสดุการแพทย์ทั่วไป</t>
  </si>
  <si>
    <t>1.จัดซื้อวัสดุการแพทย์ทั่วตามแผนการจัดซื้อวัสดุการแพทย์ทั่วไป         ปี 2563   2.จัดซื้อวัสดุการแพทย์ทั่วไปตามแนวทางการจัดซื้อร่วมของจังหวัดจำนวน 79รายการ</t>
  </si>
  <si>
    <t>วัสดุการแพทย์ทั่วไปตามแนวทางการจัดซื้อร่วมของจังหวัดสิงห์บุรี</t>
  </si>
  <si>
    <t>จำนวน 79รายการ</t>
  </si>
  <si>
    <t xml:space="preserve">แผนการจัดซื้อวัสดุการแพทย์ทั่วไป                ปี 2563   </t>
  </si>
  <si>
    <t>กลุ่มการพยาบาล</t>
  </si>
  <si>
    <t>แผนจัดซื้อวัสดุทันตกรรม ปี 2563</t>
  </si>
  <si>
    <t>เพื่อให้จัดซื้อวัสดุทันตกรรมราคาถูกและมีประสิทธิภาพ</t>
  </si>
  <si>
    <t>ร้อยละของมูลค่าการจัดซื้อร่วมวัสดุทันตกรรม</t>
  </si>
  <si>
    <t>จัดซื้อวัสดุทันตกรรมที่อยู่ในรายการจัดซื้อร่วมตามแนวทางการจัดหาวัสดุทันตกรรมร่วม เขตสุขภาพที่ 4</t>
  </si>
  <si>
    <t>มูลค่าการจัดซื้อวัสดุทันตกรรมในรายการจัดซื้อร่วม</t>
  </si>
  <si>
    <t>ร้อยละ 35</t>
  </si>
  <si>
    <t>วัสดุทันตกรรม ตามแผนการจัดซื้อวัสดุทันตกรรม ปี2563</t>
  </si>
  <si>
    <t>แผนจัดซื้อวัสดุวิทยาศาสตร์การแพทย์ ปี 2563</t>
  </si>
  <si>
    <t>เพื่อให้จัดซื้อวัสดุวิทยาศาสตร์การแพทย์ราคาถูกและมีประสิทธิภาพ</t>
  </si>
  <si>
    <t>ร้อยละของมูลค่าการจัดซื้อร่วมวัสดุวิทยาศาสตร์การแพทย์</t>
  </si>
  <si>
    <t>จัดซื้อวัสดุวิทยาศาสตร์การแพทย์ที่อยู่ในรายการจัดซื้อร่วมตามแนวทางการจัดหาวัสดุวิทยาศาสตร์การแพทย์รร่วม เขตสุขภาพที่ 4</t>
  </si>
  <si>
    <t>มูลค่าการจัดซื้อวัสดุวิทยาศาสตร์การแพทย์ในรายการจัดซื้อร่วม</t>
  </si>
  <si>
    <t>ร้อยละ70</t>
  </si>
  <si>
    <t>วัสดุวัสดุวิทยาศาสตร์การแพทย์ตามแผนการจัดซื้อวัสดุวัสดุวิทยาศาสตร์การแพทย์ ปี2563</t>
  </si>
  <si>
    <t xml:space="preserve"> ธวัชชัย แดงขำ</t>
  </si>
  <si>
    <t>งานพยาธิวิทยาคลินก</t>
  </si>
  <si>
    <t>หน่วยงานในสังกัดกระทรวงสาธารณสุขผ่านเกณฑ์การประเมิน ITA</t>
  </si>
  <si>
    <t>1.ประเมินตนเองตามแบบประเมินหลักฐานเชิงประจักษ์ (Evidence Base Integrity &amp;Transparency Assessment : EBIT)</t>
  </si>
  <si>
    <t>รพช. และ สสอ.</t>
  </si>
  <si>
    <t>2 แห่ง</t>
  </si>
  <si>
    <t>มค.63-กย.63</t>
  </si>
  <si>
    <t>2.โครงการพํฒนาศักยภาพการประเมินคุณธรรมและความโปร่งใสในการดำเนินงานของหน่วยงานภาครัฐ ปี 2562</t>
  </si>
  <si>
    <t>เพื่อให้บุคลากรในสังกัดทราบแนวทางในการปรับปรุงหรือพัฒนาในเรื่องคุณธรรมและความโปร่งใสในการดำเนินงานและพัฒนาตนเองให้เป็นแบบอย่างที่ดีถูกต้องตามกฎหมายและสอดคล้องกับหลักคุณธรรมและจริยธรรม</t>
  </si>
  <si>
    <t>1.ประชุมชี้แจงนโยบายและแนวทางการดำเนินงาน
2.จัดทำสื่อประชาสัมพันธ์และสื่อความรู้
3.ให้ความรู้ฯแก่เจ้าหน้าที่/บุคลากรในสังกัด</t>
  </si>
  <si>
    <t xml:space="preserve">สำนักงานสาธารณสุขอำเภอพัฒนาผ่านเกณฑ์คุณภาพการบริหารจัดการภาครัฐ (PMQA) </t>
  </si>
  <si>
    <t>1.จัดทำลักษณะสำคัญขององค์การ จำนวน 13 คำถาม
2.ดำเนินการภาคบังคับปีละ 2 หมวด ปีงบประมาณ พ.ศ.2563 ดำเนินการหมวด 3 กับ หมวด 6 และคงรักษาสภาพ (Maintain) หมวด 1,2,4 และ หมวด 5
3.นำโอกาสในการปรับปรุง (Opportunity For Improvement: OFI) 3 ลำดับแรก ที่ได้จากการประเมินองค์การด้วยตนเอง (Self-Assessment) เทียบกับเกณฑ์ฯ  มาจัดทำแผนพัฒนาองค์การ หมวดละ 1 แผน
4.กำหนดตัวชี้วัดหมวดละ 3 ตัวชี้วัด ให้มีความ สอดคล้องกับ OFI พร้อมจัดทำรายละเอียดตัวชี้วัด (KPI Template)
5.ดำเนินการตามแผนพัฒนาองค์การ
6.จัดส่งเอกสารผลการดำเนินงาน รอบ 3, 6, 9 และ 12 เดือน ให้สสจ. ภายในระยะเวลาที่กำหนด</t>
  </si>
  <si>
    <t>รับการประเมินมาตรฐาน HA</t>
  </si>
  <si>
    <t>ค่าตรวจรับการประเมิน re-Acc.</t>
  </si>
  <si>
    <t>โครงการ การฝึกอบรมการป้องกันและระงับอัคคีภัยในโรงพยาบาล ปี 2563</t>
  </si>
  <si>
    <t>1.อบรมเจ้าหน้าที่ 2.วัสดุอุปกรณ์ในการซ้อมแผน</t>
  </si>
  <si>
    <t>โครงการพัฒนาความรู้บุคลากรด้านการป้องกันและควบคุมการแพร่กระจายเชื้อในโรงพยาบาล</t>
  </si>
  <si>
    <t>1.อบรมเจ้าหน้าที่ 2.วัสดุอุปกรณ์ในการอบรม</t>
  </si>
  <si>
    <t>โครงการ อบรมเรื่องการพัฒนาพฤติกรรมบริการสู่ความเป็นเลิศ โรงพยาบาลค่ายบางระจัน ปี 2563</t>
  </si>
  <si>
    <t>โครงการ ประชุมประจำเดือนเจ้าหน้าที่โรงพยาบาลค่ายบางระจัน ปี 2563</t>
  </si>
  <si>
    <t>1.อบรมเจ้าหน้าที่</t>
  </si>
  <si>
    <t>ระดับ 5 ดาว</t>
  </si>
  <si>
    <t>1.แต่งตั้งทีมพี่เลี้ยง/ทีมประเมินระดับอำเภอ
2.รพ.สต.ประเมินตนเอง
3.ทีมพี่เลี้ยงระดับอำเภอให้คำแนะนำและสนับสนุนทรัพยากรในส่วนที่ขาดแคลน
4.กำหนดตัวชี้วัดหมวดละ 3 ตัวชี้วัด ให้มีความ สอดคล้องกับ OFI พร้อมจัดทำรายละเอียดตัวชี้วัด (KPI Template)
5.ดำเนินการตามแผนพัฒนาองค์การ
6.จัดส่งเอกสารผลการดำเนินงาน รอบ 3, 6, 9 และ 12 เดือน ให้สสจ. ภายในระยะเวลาที่กำหนด</t>
  </si>
  <si>
    <t>แผนงานที่2   พัฒนาระบบบริหารทรัพยากรบุคคลด้านสุขภาพ</t>
  </si>
  <si>
    <t>5.1ระดับความสำเร็จของการดำเนินงานพัฒนาระบบบริหารทรัพยากรบุคคลด้านสุขภาพ</t>
  </si>
  <si>
    <t xml:space="preserve">แผนงาน:      พัฒนาระบบบริหารทรัพยากรบุคคลด้านสุขภาพให้เพียงพอต่อการปฏิบัติงาน      </t>
  </si>
  <si>
    <t>1.เพื่อให้คบสอ.ค่ายบางระจันสามารถบริหารจัดการบุคลากรที่มีอยู่อย่างคุ้มค่า มีประสิทธิภาพและขับเคลื่อนหน่วยงานไปสู่องค์กรแห่งความสุข 2.เพื่อให้มีกำลังคนด้านสุขภาพเพียงพอ มีคุณภาพ และมีความสุข</t>
  </si>
  <si>
    <t>มีบุคลากรสาธารณสุข 10 สายงานเพียงพอ ≥71%</t>
  </si>
  <si>
    <t>1.จัดทำฐานข้อมูลทรัพยากรบุคคลของคบสอ.ค่ายบางระจันถูกต้องและเป็นปัจจุบัน 
2.ประชุมคณะกรรมการเพื่อจัดทำแผนบริหารกำลังคน  ได้พิจารณาสนับสนุนทุนในสายงาน  
-พยาบาลวิชาชีพ
-เวชกิจฉุกเฉิน   
3.ติดตามและสรุปผลการดำเนินงาน</t>
  </si>
  <si>
    <t>บุคลากรสาธารณสุขคบสอ.ค่ายบางระจัน 10 สายงาน</t>
  </si>
  <si>
    <t xml:space="preserve">                                                              4 ทุน       1 ทุน   </t>
  </si>
  <si>
    <t xml:space="preserve">                                                                                                              45,000/คน/ปี จำนวน 4 ปี               ?</t>
  </si>
  <si>
    <t>ฝ่ายบริหารงานทั่วไป                                   CHRO ค่ายบางระจัน</t>
  </si>
  <si>
    <t>5.2ระดับความสำเร็จของหน่วยงานที่มีการจัดทำและใช้ IDP ในการพัฒนาบุคลากร</t>
  </si>
  <si>
    <t>แผนงาน:      พัฒนาระบบการพัฒนาทรัพยากรบุคคลด้านสุขภาพให้มีศักยภาพเหมาะสมในการปฏิบัติงาน</t>
  </si>
  <si>
    <t>1.มีแนวทางพัฒนาขีดความสามารถของตนเองให้มีความรู้ ทักษะ สมรรถนะตามมาตรฐานที่ส่วนราชการกำหนด หรือที่จำเป็นในตำแหน่งงาน
2.ได้พัฒนาตนเองเพื่อ ปรับปรุงและพัฒนาผลการปฏิบัติงาน โดยดำเนินการอย่างต่อเนื่องและเป็นระบบสะท้อนให้เห็นความก้าวหน้าผลการปฏิบัติงานที่มีประสิทธิภาพสูงขึ้นบรรลุตามเป้าหมายองค์กร
3.มีคุณสมบัติ ความสามารถและศักยภาพในการทำงานสำหรับตำแหน่งงานที่สูงขึ้นในอนาคต
4.ได้พัฒนาและเรียนรู้ทักษะใหม่ในการปรับปรุงการทำงานให้มีประสิทธิภาพมากยิ่งขึ้น</t>
  </si>
  <si>
    <t>ทรัพยากรบุคคลด้านสุขภาพมีสมรรถนะเหมาะสมต่อการปฏิบัติงาน≥80%</t>
  </si>
  <si>
    <t xml:space="preserve">1.ชี้แจงการจัดทำแผนพัฒนารายบุคคลให้เจ้าหน้าที่ในสังกัดทราบ
2.วางแผนร่วมกันระหว่างผู้ปฏิบัติและหัวหน้างาน 
3.จัดทำแผนพัฒนาตนเองรายบุคลซึ่งประกอบด้วยเรื่องที่ต้องพัฒนา วิธีการพัฒนาและระยะเวลาของการพัฒนา
-การระบุสาเหตุการตายและการให้รหัสโรคตามICD10
-การประเมินและติดตามอาการไม่พึงประสงค์จากการใช้ยา   </t>
  </si>
  <si>
    <t xml:space="preserve">บุคลากรสาธารณสุขคบสอ.ค่ายบางระจัน 10 สายงาน                                                                                    แพทย์                                เภสัชกร                   </t>
  </si>
  <si>
    <t xml:space="preserve">                                                                                                                         1คน                    1คน</t>
  </si>
  <si>
    <t>หัวหน้าฝ่าย/หัวหน้างาน</t>
  </si>
  <si>
    <t xml:space="preserve">                                                                                                                                  CHRO ค่ายบางระจัน</t>
  </si>
  <si>
    <t>-ประกาศนียบัตรวิชาชีพเภสัชกรรมสาขาเภสัชกรครอบครัว
-ประกาศนียบัตรวิชาชีพเภสัชกรรมสาขาจิตเวช
-การพยาบาลเฉพาะทางสาขาอุบัติเหตุ-ฉุกเฉิน
-การพยาบาลเฉพาะทางสาขาการพยาบาลเวชปฏิบัติทั่วไป(การรักษาโรคเบื้องต้น) 
-อมรมฟิ้นฟูการพยาบาลเวชปฏิบัติทั่วไป(การรักษาโรคเบื้องต้น)
-อบรมฟื้นฟู EMS NURSE 
4.ดำเนินการตามแผนพัฒนารายบุคคลอย่างต่อเนื่อง และรายงานผลการดำเนินการ</t>
  </si>
  <si>
    <t>_เภสัชกร
_เภสัชกร
_พว.(ER)
_พว.(กลุ่มงานเวชฯและER)
_พว.(กลุ่มงานเวชฯ)
_พว.(ER)</t>
  </si>
  <si>
    <t xml:space="preserve">
60,000
90,000
4,500</t>
  </si>
  <si>
    <t>แผนงานที่2
พัฒนาระบบบริหาร
ทรัพยากรบุคคล</t>
  </si>
  <si>
    <t>1.เพื่อยกระดับ อสม.เป็น อสม.หมอประจำบ้าน
2.ลดความแออัดของโรงพยาบาลลดการพึ่งพาโรงพยาบาลแต่พึงตนเองเพิ่มขึ้น</t>
  </si>
  <si>
    <t xml:space="preserve">1.ประชุม ครู ก และ ข เพื่อวางแผนการอบรม/เป้าหมาย/ร่วมเป็นวิทยากร
2.ฝึกอบรม อสม.หมอประจำบ้าน
3.ประเมินผลการดำเนินงาน
4. สรุปผลการดำเนินงานฯ
</t>
  </si>
  <si>
    <t>ประธาน อสม.ทุกระดับ</t>
  </si>
  <si>
    <t>59 คน</t>
  </si>
  <si>
    <t>สบส.</t>
  </si>
  <si>
    <t>โครงการพัฒนาศักยภาพ อสม.ดีเด่นประจำปี 2563</t>
  </si>
  <si>
    <t>1.เพื่อคัดเลือก อสม.ดีเด่นระดับตำบล/อำเภอ
2.เพื่อนำ อสม.ดีเด่นระดับอำเภอเข้าคัดเลือกระดับจังหวัด/เขต/ภาค/ชาติ
3.เพื่อเชิดชูเกียรติและสร้างขวัญกำลังใจ แก่ อสม.</t>
  </si>
  <si>
    <t>1.จำนวน อสม.ที่ได้รับการคัดเลือกเป็น อสม.ดีเด่นระดับอำเภอ (จำนวน 12 สาขา)</t>
  </si>
  <si>
    <t xml:space="preserve">1.แต่งตั้งคณะกรรมการคัดเลือก อสม.ดีเด่นระดับตำบล/อำเภอ
2.คัดเลือก อสม.ดีเด่นระดับอำเภอ
</t>
  </si>
  <si>
    <t>ต.ค.62-มี.ค.63</t>
  </si>
  <si>
    <t>1.เพื่อเป็นการสร้างขวัญกำลังใจในการทำงานของ อสม.
2.เพื่อสนับสนุนให้ อสม. สามารถปฏิบัติงานเชิงรุกในการส่งเสริมสุขภาพในท้องถิ่นและชุมชนได้อย่างมีประสิทธิภาพ
3.เพื่อส่งเสริมให้ภาคประชาชนมีส่วนร่วมในการดูแลสุขภาพและชุมชน</t>
  </si>
  <si>
    <t>ร้อยละของ อสม.ที่ได้รับเงินค่าป่วยการของแต่ละเดือน</t>
  </si>
  <si>
    <t>1.ตรวจสอบรายงานผลการดำเนินงานของ อสม.ตามแบบรายงาน
2.ตรวจสอบและอนุมัติข้อมูลการส่งเบิกจ่ายเงินค่าป่วยการ อสม.
3.ตรวจสอบและอนุมัติข้อมูลการทำตกเบิกของ อสม. ผ่านระบบ e-Social Welfare</t>
  </si>
  <si>
    <t>อสม.
ต.ท่าข้าม
ต.โพสังโฆ
ต.คอทราย
ต.โพทะเล
ต.หนองกระทุ่ม
ต.บางระจัน</t>
  </si>
  <si>
    <t>525
85
134
50
86
47
123</t>
  </si>
  <si>
    <t>แผนปรับปรุงระบบคิวผู้มารับบริการผู้ป่วยนอก</t>
  </si>
  <si>
    <t>เพื่อเตรียมความพร้อมและสนับสนุนให้โรงพยาบาลมีระบบเทคโนโลยีรองรับการพัฒนาเป็น smart hospital</t>
  </si>
  <si>
    <t>ระดับความสำเร็จของโรงพยาบาล มีการดำเนินงาน digital transformation เพื่อก้าวสู่การเป็น smart hospital</t>
  </si>
  <si>
    <t>จ้างเหมาทำระบบคิวผู้มารับบริการผู้ป่วยนอก</t>
  </si>
  <si>
    <t>โรงพยาบาลค่ายบางระจัน</t>
  </si>
  <si>
    <t>ค่าจ้างเหมารวมค่าวัสดุอุปกรณ์</t>
  </si>
  <si>
    <t>เงินบริจาคเพื่อปรับปรุงผู้ป่วยนอก</t>
  </si>
  <si>
    <t>สุษฎา สกุลจิตตเจริญ (เลขาทีม IM)</t>
  </si>
  <si>
    <t>ทีม IM</t>
  </si>
  <si>
    <t>แผนงานพัฒนาระบบข้อมูล
สารสนเทศด้านสุขภาพ</t>
  </si>
  <si>
    <t>ระดับของความสำเร็จของการบันทึกข้อมูลผ่านเกณฑ์คุณภาพข้อมูลสาเหตุการตายในสถานบริการ</t>
  </si>
  <si>
    <t xml:space="preserve">มีการตรวจสอบผลการวินิจฉัยสาเหตุการตายในสถานบริการที่ไม่ทราบสาเหตุ (Ill Defined)ไม่เกินร้อยละ 14ของสาเหตุการตายในสถานริการทั้งหมด(แฟ้มDeath ใน43แฟ้ม)                 -มีการตรวจสอบผลการวินิจฉัยสาเหตุการตายในสถานบริการที่ไม่ทราบสาเหตุ (Ill Defined)ไม่เกินร้อยละ 25ของสาเหตุการตายทั้งอำเภอ(ข้อมูลจากการตายกระทรวงมหาไทย)                              </t>
  </si>
  <si>
    <t xml:space="preserve">  กาญจนา, อุษา</t>
  </si>
  <si>
    <t>กาญจนา, อุษา</t>
  </si>
  <si>
    <t>ศิรินุช, อุษา</t>
  </si>
  <si>
    <t>อุษา, รัฐฐาพร</t>
  </si>
  <si>
    <t>อุษา, เบญจมาศ</t>
  </si>
  <si>
    <t>สุษฎา,สิทธิโชค</t>
  </si>
  <si>
    <t>งานการเจ้าหน้าที่                                    CHRO ค่ายบางระจัน</t>
  </si>
  <si>
    <t xml:space="preserve">CPPO (ส่งเสริม) </t>
  </si>
  <si>
    <t>เทศนะ, ชุติมาพร</t>
  </si>
  <si>
    <t>จำนวนเงิน</t>
  </si>
  <si>
    <t xml:space="preserve">CSO สส </t>
  </si>
  <si>
    <t xml:space="preserve">คบ. </t>
  </si>
  <si>
    <t>1,867/1,131</t>
  </si>
  <si>
    <t>3 = 3/1(33.33)</t>
  </si>
  <si>
    <t>150 (21.67)</t>
  </si>
  <si>
    <t xml:space="preserve">1,350/877 (835/5044 = 60.36 ร้อยละการชั่ง 61.85) </t>
  </si>
  <si>
    <t>1.สนับสนุนการดำเนินงานโรงเรียนรอบรู้ด้านสุขภาพ (6 เรื่อง ตามที่กรมอนามัยกำหนด อาหาร การออกกำลังกาย การเลือกบริโภค การนอน การดูแลช่องปาก การล้างมือ)
2.สนับสนุนการดำเนินงาน 
2.1 เฝ้าระวังภาวะโภชนาการ คัดกรอง Obesity sign กลุ่มเสี่ยง HT DM รักษา ส่งต่อ 
2.2 ให้ความรู้และจัดกิจกรรมปรับเปลี่ยนพฤติกรรมกลุ่มเด็กเริ่มอ้วนและอ้วน ผู้ปกครอง ครู แม่ครัว ผู้ประกอบการร้านค้าในและหน้าโรงเรียน 
2.3 พัฒนาคลินิค DPAC</t>
  </si>
  <si>
    <t>กองทุน อบต.บางระจัน</t>
  </si>
  <si>
    <t>1. เพื่อให้ประชาชนอายุ 35 ปีขึ้นไป ได้รับการตรวจคัดกรองปัจจัยเสี่ยงเบื้องต้นต่อโรคเบาหวานและโรคความดันโลหิตสูง
2. เพื่อให้ประชาชนกลุ่มเสี่ยงโรคเบาหวานและโรคความดันโลหิตสูงได้รับความรู้เกี่ยวกับการปรับเปลี่ยนพฤติกรรม เสริมสร้างความรู้ ในการดูแลสุขภาพตนเองให้เหมาะสม</t>
  </si>
  <si>
    <t>1.ประชากรอายุ 35 ปีขึ้นไปได้รับการตรวจคัดกรองเบาหวานและวัดความดันโลหิตสูง ร้อยละ 90
2.กลุ่มเสี่ยงสูงและกลุ่มเสี่ยงโรคเบาหวานและโรคความดันโลหิตสูง ได้รับความรู้และเข้าร่วมการปรับเปลี่ยนพฤติกรรม ร้อยละ 80 (180คน)</t>
  </si>
  <si>
    <t>1. ค่าอาหารกลางวันอาหารว่างและเครื่องดื่มในการปรับเปลี่ยนพฤติกรรมให้ประชาชนกลุ่มเสี่ยง
โรคเบาหวานและโรคความดันโลหิตสูงจำนวน 180 คนโดยแบ่งเป็น 3 รุ่น รุ่นละ 60 คน x 3 รุ่น x 100 บาท x 2 วัน เป็นเงิน 36,000 บาท
2. ค่าวัสดุอุปกรณ์ในดำเนินงานตามโครงการ
2.1 กระดาษA4 ใช้ทำสมุดบันทึกสุขภาพ และเอกสารให้ความรู้ 525 บาท x 10 ลัง เป็นเงิน 5,250 บาท
รวมเป็นเงินทั้งสิ้น 41,250.- บาท</t>
  </si>
  <si>
    <t>กลุ่มเสี่ยงDM&amp;HT</t>
  </si>
  <si>
    <t>กองทกุนฯ ต.โพทะเล</t>
  </si>
  <si>
    <t>1.ค่าอาหารกลางวัน อาหารว่างและเครื่องดื่มสำหรับสตรีกลุ่มเป้าหมาย  เป็นเงิน 12,000.-บาท  ( 120 คน x 100 บาท x 1 วัน)
2.ค่าอาหารกลางวัน อาหารว่างและเครื่องดื่มสำหรับอบรมให้ความรู้อสม. เป็นเงิน 8,000.-บาท  (40 คน x 100 บาท x 2 วัน)
3.ค่าวัสดุอุปกรณ์ตามโครงการ 
3.1 โมเดลเต้านม 3,490 บาท 
3.2.กระดาษA4 สำหรับจัดทำเอกสารให้ความรู้ 525 บาท x 5 ลัง เป็นเงิน 2,625 บาท  
รวมเป็นเงินทั้งสิ้น 25,250.- บาท (งบประมาณทุกรายการสามารถถัวเฉลี่ยจ่ายกันได้)</t>
  </si>
  <si>
    <t>1. สตรีอายุ ๓๐-๗๐ ปี ตรวจเต้านมด้วยตนเองและผ่านการประเมินทักษะการตรวจเต้านมจากบุคลาการสาธารณสุข 
2 .สตรีอายุ ๓๐-๖๐ ปี ได้รับการตรวจคัดกรองมะเร็งปากมดลูกเพื่อค้นหาความผิดปกติของปากมดลูก</t>
  </si>
  <si>
    <t>1.สตรีอายุ ๓๐-๗๐ ปี ตรวจเต้านมด้วยตนเองและผ่านการประเมินทักษะการตรวจเต้านมจากบุคลากรสาธารณสุข ร้อยละ 60     (624 คน) 
2.สตรีอายุ ๓๐-๖๐ ปี ได้รับการตรวจคัดกรองมะเร็งปากมดลูกเพื่อค้นหาความผิดปกติของปากมดลูก ร้อยละ 10  (120คน)</t>
  </si>
  <si>
    <t>กองทุน อบต.โพทะเล</t>
  </si>
  <si>
    <t>กันตพัฒ์ ขำศรี</t>
  </si>
  <si>
    <t>กันทพัฒน์ ขำศรี</t>
  </si>
  <si>
    <t xml:space="preserve">1.สตรี อายุ 30-70 ปี 616 คน 2.สตรีอายุ ๓๐-๖๐ ปี 120 คน </t>
  </si>
  <si>
    <t>๑.ประชากรอายุ 35 ปีขึ้นไปได้รับการตรวจคัดกรองเบาหวานและวัดความดันโลหิตสูง ร้อยละ 90
๒.กลุ่มเสี่ยงสูงและกลุ่มเสี่ยงโรคเบาหวานและโรคความดันโลหิตสูง ได้รับความรู้และเข้าร่วมการปรับเปลี่ยนพฤติกรรม ร้อยละ 80 (180คน)</t>
  </si>
  <si>
    <t>๑.เพื่อเฝ้าระวังสุขภาพผู้ที่มีภาวะเสี่ยงจากการใช้สารเคมีตกค้างจากการใช้สารเคมีฯ
2.เพื่อค้นหากลุ่มเสี่ยงจากการใช้ สารเคมีกำจัดศัตรูพืช
3.เพื่อตรวจสุขภาพแก่เกษตรกรกลุ่มเสี่ยงจากการใช้สารเคมีฯ</t>
  </si>
  <si>
    <t>1.อบรมให้ความรู้เกษตรกลุ่มเสี่ยงพร้อมผู้สัมผัสสารเคมีตกค้างและตรวจหารสารเคมีกำจัดศัตรูพืชตกค้าง
2.ตรวจคัดกรองหาระดับปริมาณสารเคมีที่ตกค้างในเลือด</t>
  </si>
  <si>
    <t>1.เพื่อให้เด็กวัยเรียนมีพฤติกรรมสุขภาพ 3 อ.ที่เหมาะสม
2.เพื่อให้เด็กวัยเรียนที่มีภาวะเริ่มอ้วนและอ้วนมีการปรับพฤติกรรมสุขภาพ
3.เพื่อให้เด็กวัยเรียนที่มีภาวะเริ่มอ้วนและอ้วนลดลง</t>
  </si>
  <si>
    <t>ไม่เกินร้อยละ 10</t>
  </si>
  <si>
    <t>กิจกรรมปรับเปลี่ยนพฤติกรรมนักเรียนที่มีภาวะเริ่มอ้วนและอ้วน</t>
  </si>
  <si>
    <t>นักเรียน</t>
  </si>
  <si>
    <t>บุญช่วย</t>
  </si>
  <si>
    <t>1.  เพื่อให้หญิงตั้งครรภ์ฝากครรภ์ก่อนอายุครรภ์ 12 สัปดาห์
2.เพื่อให้หญิงตั้งครรภ์ฝากครรภ์ครบ 5 ครั้งตามเกณฑ์
3. เพื่อส่งเสริมสุขภาพหญิงตั้งครรภ์และทารกในครรภ์ให้สมบูรณ์แข็งแรง</t>
  </si>
  <si>
    <t>1.ร้อยละ 90 ของหญิงตั้งครรภ์ ฝากครรภ์ก่อนอายุ 12 สัปดาห์
2.ร้อยละ 90 หญิงตั้งครรภ์ฝากครรภ์ครบ 5 ครั้งตามเกณฑ์</t>
  </si>
  <si>
    <t>1.ประชุมเชิงปฏิบัติการให้ความรู้หญิงวัยเจริญพันธุ์
2.เยี่ยมบ้านหญิงตั้งครรภ์/หลังคลอด -ให้ความรู้และคำแนะนำ</t>
  </si>
  <si>
    <t xml:space="preserve">หญิงวัยเจริญพันธุ์ </t>
  </si>
  <si>
    <t>กองทุน ต.ท่าข้าม</t>
  </si>
  <si>
    <t>มค.-เมย.63</t>
  </si>
  <si>
    <t>ศศิธร</t>
  </si>
  <si>
    <t>โครงการตรวจคัดกรองมะเร็งปากมดลูก มะเร็งเต้านม ปี 2563 ตำบลท่าข้าม</t>
  </si>
  <si>
    <t>1. เพื่อให้ประชาชนในตำบลท่าข้ามตระหนักในเรื่องการป้องกันโรคมะเร็งและเข้ารับการตรวจคัดกรอง
2. เมื่อตรวจพบความผิดปกติได้รับการส่งรักษาต่ออย่างถูกต้อง
3. เพื่อให้ชุมชนและอสม.มีส่วนร่วมในการกระตุ้นติดตามกลุ่มเป้าหมายให้มารับบริการ</t>
  </si>
  <si>
    <t>1.ร้อยละ 80 กลุ่มเป้าหมายได้รับการตรวจคัดกรองโรคมะเร็งเต้านมและมะเร็งปากมดลูก
2.ร้อยละ 100 กลุ่มเป้าหมายที่ตรวจพบความผิดปกติได้รับการส่งต่ออย่างถูกต้อง</t>
  </si>
  <si>
    <t>1.ประชุมเชิงปฏิบัติการให้ความรู้เรื่องมะเร็งแก่กลุ่มเป้าหมาย
2.ตรวจPap smear</t>
  </si>
  <si>
    <t>หญิง 30-60 ปี</t>
  </si>
  <si>
    <t>140 คน</t>
  </si>
  <si>
    <t>กองทุนตำบลท่าข้าม</t>
  </si>
  <si>
    <t>ตค.62 - สค.63</t>
  </si>
  <si>
    <t>1.เพื่อส่งเสริมให้ผู้สูงอายุมีสุขภาพกายที่ดี มีความรู้ในเรื่องการดูแลสุขภาพ สามารถดูแลสุขภาพตนเองเบื้องต้นได้
2.เพื่อให้ผู้สูงอายุได้รับการตรวจสุขภาพตามเกณฑ์
3.เพื่อส่งเสริมให้ผู้สูงอายุยอมรับการเปลี่ยนแปลงทางด้านร่างกาย จิตใจ และสังคม สามารถทำกิจกรรมร่วมกับชุมชนได้
4.เพื่อให้ผู้สูงอายุมีกิจกรรมรวมกลุ่มและแลกเปลี่ยนเรียนรู้ในการดูแลสุขภาพ
5.เพื่อสร้างความเข้มแข็งของเครือข่ายในการดำเนินงานส่งเสริมสุขภาพผู้สูงอายุ</t>
  </si>
  <si>
    <t>1.ผู้สูงอายุ มีความรู้ในเรื่องการดูแลสุขภาพ สามารถดูแลสุขภาพตนเองเบื้องต้นได้ ร้อยละ 80
2.เพื่อให้ผู้สูงอายุได้รับการตรวจสุขภาพ ร้อยละ  100
3.ผู้สูงอายุมีกิจกรรมรวมกลุ่มและแลกเปลี่ยนเรียนรู้ในการดูแลสุขภาพ ร้อยละ 80
4.เครือข่ายในการดำเนินงานส่งเสริมสุขภาพสูงอายุมีความรู้ในเรื่องการดูแลสุขภาพ สามารถดูแลสุขภาพผู้สูงอายุเบื้องต้นได้ ร้อยละ 100</t>
  </si>
  <si>
    <t>1.อสม.สำรวจกลุ่มเป้าหมาย
2.จัดประชุมเตรียมความพร้อมการดำเนินงาน กับแกนนำ อสม.ในการประเมินสมรรถภาพผู้สูงอายุ ADL,2Qตรวจสุขภาพช่องปากและแลกเปลี่ยนประสบการณ์/ทักษะในการลงพื้นที่ 1 วัน
3.แกนนำ อสม.ลงพื้นที่ออกประเมินสมรรถภาพผู้สูงอายุ ADL,2Q ตรวจสุขภาพช่องปาก 1 วัน
4.จัดอบรมอรบรมให้ความรู้ส่งเสริมสุขภาพกลุ่มอายุ 55-59 ปี และผู้สูงอายุใน เรื่อง 3อ ห่างไกล 3ส (3อ=อาหาร,ออกกำลังกาย,อารมณ์/3ส=สุรา,สูบบุหรี่,พฤติกรรมเสี่ยงต่อ-สุขภาพ) และการดูแลสุขภาพ 4 เวที
5.เยี่ยมบ้านเพื่อประเมินผู้สูงอายุร่วมกับภาคีเครือข่าย</t>
  </si>
  <si>
    <t>1.ผู้สูงอายุ
2.อายุ 55-59 ปี (20%)</t>
  </si>
  <si>
    <t>1. 150 คน
2. 60 คน</t>
  </si>
  <si>
    <t>1.เพื่อให้ประชากรกลุ่มเสี่ยงมีความรู้และพฤติกรรมการบริโภคอาหาร การออกกำลังกาย การจัดการอารมณ์ที่ถูกต้อง
2.เพื่อสร้างระบบและกลไกในการสร้างเสริมสุขภาพ ป้องกันโรคและแก้ไขปัญหาสุขภาพของพื้นที่ โดยชุมชนภายใต้ตำบลจัดการสุขภาพ</t>
  </si>
  <si>
    <t>1.ร้อยละ 70ของประชากรกลุ่มเสี่ยงมีความรู้ ความเข้าใจเกี่ยวกับการปรับเปลี่ยนพฤติกรรมการบริโภคอาหาร  การออกกำลังกาย การจัดการอารมณ์ที่ถูกต้อง
2.ร้อยละ 80 ของประชากรกลุ่มเสี่ยงได้มีโอกาสการแลกเปลี่ยนเรียนรู้ซึ่งกันและกัน</t>
  </si>
  <si>
    <t>กลุ่มเสี่ยงDM/HT</t>
  </si>
  <si>
    <t>60คน</t>
  </si>
  <si>
    <t>กองทุน ต.หนองกระทุ่ม</t>
  </si>
  <si>
    <t>มิย-กย.63</t>
  </si>
  <si>
    <t>จริยาพร</t>
  </si>
  <si>
    <t>รพ.สต.หนองกะทุ่ม</t>
  </si>
  <si>
    <t>1.อบรมให้ความรู้กลุ่มเสี่ยงและจัดกิจกรรมแลกเปลี่ยนเรียนรู้
2.จัดกิจกรรมการออกกำลังกายในชุมชน
3.ส่งเสริมการปลูกผักปลอดสารพิษในชุมชน
4.ประกวดบ้านต้นแบบสุขภาพดี</t>
  </si>
  <si>
    <t>1.เพื่อให้นักเรียนมีความรู้ในการดูแลสุขภาพ ห่างไกลโรค
2.เพื่อปรับเปลี่ยนพฤติกรรมสุขภาพด้วยหลัก 3 อ. 3 ส.
3.เพื่อส่งเสริมให้โรงเรียนมีระบบการจัดการสุขภาพที่ดี</t>
  </si>
  <si>
    <t>1.ร้อยละ 80 ของกลุ่มเป้าหมายมีความรู้เพิ่มขึ้น
2.ร้อยละ 70 ของกลุ่มเป้าหมายมีพฤติกรรมสุขภาพที่ดีขึ้น
3.โรงเรียนมีระบบการจัดการที่ดีขึ้น</t>
  </si>
  <si>
    <t>อบรมให้ความรู้แก่ครู/นร.ป.4-ม.3</t>
  </si>
  <si>
    <t>ครู/นร.ป.4 - ม.3</t>
  </si>
  <si>
    <t>70คน</t>
  </si>
  <si>
    <t>1.เพี่อให้ผู้นำชุมชน มีความรู้ ความเข้าใจโรควัณโรคมากขึ้น
2.เพื่อให้ผู้นำชุมชนสามารถปฏิบัติตนในการป้องกันตนเองจากโรควัณโรคได้อย่างถูกต้อง</t>
  </si>
  <si>
    <t>1.ร้อยละ 80 ของผู้นำชุมชนได้รับการอบรมและมีความรู้เพิ่มขึ้นหลังอบรม
2.ร้อยละ 80 ของผู้นำชุมชนสามารถปฏิบัติตนในการป้องกันตนเองจากโรควัณโรคได้อย่างถูกต้อง</t>
  </si>
  <si>
    <t>อบรมให้ความรู้แก่ผู้นำชุมชนเรื่องโรควัณโรค</t>
  </si>
  <si>
    <t>ผู้นำชุมชน</t>
  </si>
  <si>
    <t>30คน</t>
  </si>
  <si>
    <t>1.เพื่อให้ประชาชนในตำบลหนองกระทุ่มได้รับบริการตรวจคัดกรองสุขภาพเบื้องต้นตามมาตรฐาน</t>
  </si>
  <si>
    <t>1.ร้อยละ 80 ของกลุ่มเป้าหมายได้รับการตรวจคัดกรองสุขภาพเบื้องต้น</t>
  </si>
  <si>
    <t>ตรวจคัดกรองสุขภาพให้ประชาชนอายุ 15 ปีขึ้นไป โดย อสม.</t>
  </si>
  <si>
    <t>ปชช.15ปี+</t>
  </si>
  <si>
    <t>1,994คน</t>
  </si>
  <si>
    <t>ปราณี</t>
  </si>
  <si>
    <t>1.เพื่อตรวจหาระดับปริมาณสารเคมีตกค้างในเลือดแก่ประชาชนกลุ่มเสี่ยง
2.เพื่อให้ประชาชนกลุ่มเสี่ยงเกิดความรู้และตระหนักถึงอันตรายจากการได้รับสารเคมี
3.เพื่อให้ประชาชนกลุ่มเสี่ยงที่มีระดับสารเคมีในเลือดที่เป็นอันตรายต่อสุขภาพได้รับการรักษาพยาบาลอย่างถูกต้อง</t>
  </si>
  <si>
    <t>1.ร้อยละ90ของประชาชนกลุ่มเสี่ยงได้รับการตรวจหาระดับปริมาณสารเคมีที่ตกค้างในเลือด
2.ร้อยละ 80 ของประชาชนกลุ่มเสี่ยงมีความรู้และตระหนักถึงอันตรายจากการได้รับสารเคมี
3.ร้อยละ 90 ของประชาชนกลุ่มเสี่ยงที่มีระดับสารเคมีในเลือดที่เป็นอันตรายต่อสุขภาพได้รับการรักษาพยาบาลอย่างถูกต้อง</t>
  </si>
  <si>
    <t>1.จัดทำสื่อให้ความรู้
2.อบรมให้ความรู้แก่ประชาชนที่มีความเสี่ยงจากการได้รับสารเคมี
3.ตรวจคัดกรองหาระดับปริมาณสารเคมีที่ตกค้างในเลือด</t>
  </si>
  <si>
    <t>กลุ่มเสี่ยงจากการใช้สารเคมี</t>
  </si>
  <si>
    <t>80คน</t>
  </si>
  <si>
    <t>มีค.-กย.63</t>
  </si>
  <si>
    <t>วิทยา</t>
  </si>
  <si>
    <t>1.เพื่อปรับปรุงแนะนำร้านค้าให้มีการจำหน่ายสินค้าที่ปลอดภัยแก่ผู้บริโภค มีสลากแนะนำอาหาร
2.เพื่อส่งเสริมและคุ้มครองสุขภาพผู้บริโภคในตำบลหนองกระทุ่ม
3.เพื่อกระตุ้นให้ภาคีเครือข่ายเห็นความสำคัญและสร้างการมีส่วนร่วมในชุมชน</t>
  </si>
  <si>
    <t>1.ร้อยละ 90 ของผู้ประกอบการร้านค้าได้รับความรู้เรื่องความปลอดภัยด้านอาหาร
2.ร้อยละ 90  ของร้านค้ามีการจำหน่ายสินค้าที่ปลอดภัยต่อผู้บริโภค</t>
  </si>
  <si>
    <t>1.อบรมให้ความรู้เรื่องอาหารปลอดภัยตามเกณฑ์มาตรฐาน
2.ตรวจประเมิน เฝ้าระวัง และให้คำแนะนำร้านค้าทุกประเภท  โดยจนท.สาธารณสุขร่วมกับ อบต.และตัวแทนผู้นำในชุมชน ปีละ 2 ครั้ง</t>
  </si>
  <si>
    <t>ร้านค้า   ร้านชำ   ร้านเสริมสวย</t>
  </si>
  <si>
    <t>30ร้าน</t>
  </si>
  <si>
    <t>สุรชัย</t>
  </si>
  <si>
    <t>สุวรรณา</t>
  </si>
  <si>
    <t>อุษา,สกาวรัตน์</t>
  </si>
  <si>
    <r>
      <rPr>
        <u/>
        <sz val="14"/>
        <color theme="1"/>
        <rFont val="TH SarabunPSK"/>
        <family val="2"/>
      </rPr>
      <t>โครงการดูแลระยะยาวผู้สูงอายุที่มีภาวะพึ่งพิง (Long Term Care: LTC)</t>
    </r>
    <r>
      <rPr>
        <sz val="14"/>
        <color theme="1"/>
        <rFont val="TH SarabunPSK"/>
        <family val="2"/>
      </rPr>
      <t xml:space="preserve">
1.ค่าตอบแทนนอกเวลาราชการออกเยี่ยมคัดกรองโดย case manager
2.ค่าอาหารและอาหารว่างประชุมทำแผน
3.ค่าวัสดุ</t>
    </r>
  </si>
  <si>
    <r>
      <t>1.อบรมเด็กนักเรียนตาม</t>
    </r>
    <r>
      <rPr>
        <u/>
        <sz val="14"/>
        <color theme="1"/>
        <rFont val="TH SarabunPSK"/>
        <family val="2"/>
      </rPr>
      <t>โครงการนวดเพื่อสายใยรัก</t>
    </r>
  </si>
  <si>
    <r>
      <rPr>
        <u/>
        <sz val="14"/>
        <color theme="1"/>
        <rFont val="TH SarabunPSK"/>
        <family val="2"/>
      </rPr>
      <t>โครงการอบรมให้ความรู้การจัดการสุขภาพดีด้วย 3 อ. 3 ส. ตำบลหนองกระทุ่ม</t>
    </r>
    <r>
      <rPr>
        <sz val="14"/>
        <color theme="1"/>
        <rFont val="TH SarabunPSK"/>
        <family val="2"/>
      </rPr>
      <t xml:space="preserve">
1.ค่าอาหารกลางวัน อาหารว่างและเครื่องดื่มในการอบรม กลุ่มเป้าหมายจำนวน 60 คนๆละ 100 บาท เป็นเงิน 6,000 บาท
2.ค่าตอบแทนวิทยากร 2 คน คนละ 600 บาท เป็นเงิน 1,200 บาท
3.ค่าวัสดุในโครงการ เป็นเงิน 1,800 บาท
4.ค่าอาหารว่างและเครื่องดื่มในการประชุมคณะกรรมการฯจำนวน 6 คนๆละ 50 บาท เป็นเงิน 300 บาท                       5.ค่าของรางวัล 3 รางวัล เป็นเงิน 2,300 บาท</t>
    </r>
  </si>
  <si>
    <r>
      <rPr>
        <u/>
        <sz val="14"/>
        <color theme="1"/>
        <rFont val="TH SarabunPSK"/>
        <family val="2"/>
      </rPr>
      <t>โครงการอบรมให้ความรู้การดูแลสุขภาพ ห่างไกลโรค ด้วยหลัก 3 อ. 3 ส. ต.หนองกระทุ่ม</t>
    </r>
    <r>
      <rPr>
        <sz val="14"/>
        <color theme="1"/>
        <rFont val="TH SarabunPSK"/>
        <family val="2"/>
      </rPr>
      <t xml:space="preserve">
1.ค่าอาหารว่างและเครื่องดื่มในการจัดประชุม ผู้ที่เกี่ยวข้อง จำนวน 10 คนๆละ 50 บาท เป็นเงิน500 บาท
2.ค่าอาหารกลางวัน อาหารว่างและเครื่องดื่มในการอบรมจำนวน 70 คนๆละ100 บาทเป็นเงิน 7,000 บาท
3.ค่าตอบแทนวิทยากร 2 คน ๆละ 600 บาท เป็นเงิน 1,200 บาท
4.ค่าวัสดุ 2,800 บาท</t>
    </r>
  </si>
  <si>
    <r>
      <rPr>
        <u/>
        <sz val="14"/>
        <color theme="1"/>
        <rFont val="TH SarabunPSK"/>
        <family val="2"/>
      </rPr>
      <t>โครงการตรวจคัดกรองสุขภาพเบื้องต้น ตำบลหนองกระทุ่ม</t>
    </r>
    <r>
      <rPr>
        <sz val="14"/>
        <color theme="1"/>
        <rFont val="TH SarabunPSK"/>
        <family val="2"/>
      </rPr>
      <t xml:space="preserve">
1.ค่าอาหารว่างและเครื่องดื่มในการออกคัดกรอง จำนวน 47 คนๆละ 50 บาทต่อวัน จำนวน 2 วัน เป็นเงิน 4,700 บาท 
2. จัดซื้อเครื่องน้ำตาลในเลือดจำนวน 6 เครื่องๆละ 1,770 บาทเป็นเงิน 10,620  บาท
3. จัดซื้อแถบตรวจน้ำตาลในเลือด จำนวน 30 กล่องๆละ 963 บาท เป็นเงิน 28,890 บาท
4. ค่าวัสดุในโครงการ 1,800บาท</t>
    </r>
  </si>
  <si>
    <t>โครงการหญิงโพทะเลใส่ใจรักษ์คัดกรองมะเร็งเต้านมและมะเร็งปากมดลูก</t>
  </si>
  <si>
    <r>
      <rPr>
        <u/>
        <sz val="14"/>
        <color theme="1"/>
        <rFont val="TH SarabunPSK"/>
        <family val="2"/>
      </rPr>
      <t>โครงการอบรมให้ความรู้เรื่องการป้องกันวัณโรคในชุมชน ตำบลหนองกระทุ่ม</t>
    </r>
    <r>
      <rPr>
        <sz val="14"/>
        <color theme="1"/>
        <rFont val="TH SarabunPSK"/>
        <family val="2"/>
      </rPr>
      <t xml:space="preserve">
1. ค่าอาหารกลางวัน อาหารว่างและเครื่องดื่มในการอบรม กลุ่มเป้าหมายจำนวน 30 คนๆละ 100 บาท เป็นเงิน 3,000 บาท
2. ค่าตอบแทนวิทยากร 2คน คนละ 600 บาท เป็นเงิน 1,200 บาท
3. ค่าวัสดุอุปกรณ์ในโครงการฯ เป็นเงิน 1,200 บาท</t>
    </r>
  </si>
  <si>
    <t>ศิรินุช</t>
  </si>
  <si>
    <r>
      <rPr>
        <u/>
        <sz val="14"/>
        <color theme="1"/>
        <rFont val="TH SarabunPSK"/>
        <family val="2"/>
      </rPr>
      <t>โครงการอบรมฟื้นฟูโรคไข้เลือดออก</t>
    </r>
    <r>
      <rPr>
        <sz val="14"/>
        <color theme="1"/>
        <rFont val="TH SarabunPSK"/>
        <family val="2"/>
      </rPr>
      <t xml:space="preserve">
1.1อบรมเชิงปฏิบัติการให้กับกลุ่ม อสม.
1.2.ค่าวัสดุอุปกรณ์ในการอบรมและสาธิตฝึกปฏิบัติ</t>
    </r>
  </si>
  <si>
    <r>
      <rPr>
        <u/>
        <sz val="14"/>
        <color theme="1"/>
        <rFont val="TH SarabunPSK"/>
        <family val="2"/>
      </rPr>
      <t>โครงการ ขจัดสารเคมีในเลือดของเกษตรกร</t>
    </r>
    <r>
      <rPr>
        <sz val="14"/>
        <color theme="1"/>
        <rFont val="TH SarabunPSK"/>
        <family val="2"/>
      </rPr>
      <t xml:space="preserve">
1.1อบรมเชิงปฏิบัติการให้กับเกษตรกรกลุ่มเสี่ยง
1.2.ค่าวัสดุอุปกรณ์ในการอบรมและสาธิตฝึกปฏิบัติ</t>
    </r>
  </si>
  <si>
    <r>
      <rPr>
        <u/>
        <sz val="14"/>
        <color theme="1"/>
        <rFont val="TH SarabunPSK"/>
        <family val="2"/>
      </rPr>
      <t>โครงการอบรมให้ความรู้เรื่องการใช้สารเคมีที่ส่งผลกระทบต่อร่างกาย ตำบลหนองกระทุ่ม</t>
    </r>
    <r>
      <rPr>
        <sz val="14"/>
        <color theme="1"/>
        <rFont val="TH SarabunPSK"/>
        <family val="2"/>
      </rPr>
      <t xml:space="preserve">
1. ค่าอาหารกลางวัน อาหารว่างและเครื่องดื่มในการจัดอบรมประชาชนกลุ่มเสี่ยง จำนวน 80 คนๆละ 100 บาท เป็นเงิน 8,000บาท
2. ค่าตอบแทนวิทยากร 4 คนๆละ 600 บาท เป็นเงิน 2,400 บาท
3. ค่าวัสดุในโครงการฯ เป็นเงิน 3,200บาท</t>
    </r>
  </si>
  <si>
    <r>
      <rPr>
        <u/>
        <sz val="14"/>
        <color theme="1"/>
        <rFont val="TH SarabunPSK"/>
        <family val="2"/>
      </rPr>
      <t>โครงการอบรมให้ความรู้เรื่องความปลอดภัยด้านอาหาร ตำบลหนองกระทุ่ม</t>
    </r>
    <r>
      <rPr>
        <sz val="14"/>
        <color theme="1"/>
        <rFont val="TH SarabunPSK"/>
        <family val="2"/>
      </rPr>
      <t xml:space="preserve">
1. ค่าอาหารกลางวัน อาหารว่างและเครื่องดื่มในการจัดอบรม จำนวน 30 คนๆละ 100 บาท เป็นเงิน 3,000บาท
2. ค่าตอบแทนวิทยากร 4 คนๆละ 600 บาท เป็นเงิน 2,400 บาท
3. ค่าวัสดุในโครงการฯ เป็นเงิน 2,600บาท</t>
    </r>
  </si>
  <si>
    <t>โครงการ "ปรับเปลี่ยนพฤติกรรมเพื่อลดพุง หุ่นดี ด้วย DPAC ปี 2563"</t>
  </si>
  <si>
    <t>กองทุน สปสช. ต.บางระจัน</t>
  </si>
  <si>
    <t xml:space="preserve">19,200  บาท
15,000  บาท
10,000  บาท
</t>
  </si>
  <si>
    <t>5</t>
  </si>
  <si>
    <t>2,558 คน</t>
  </si>
  <si>
    <t>วุฒิชัย, เบญจมาศ</t>
  </si>
  <si>
    <t>มค-กย.63</t>
  </si>
  <si>
    <t>NCD board</t>
  </si>
  <si>
    <t>17-03-1-01-203</t>
  </si>
  <si>
    <t>17-03-1-01-002-203</t>
  </si>
  <si>
    <t>17-03-1-003-203</t>
  </si>
  <si>
    <t>17-03-1-004-203</t>
  </si>
  <si>
    <t>17-03-1-03-005-203</t>
  </si>
  <si>
    <t xml:space="preserve">                                                                          45,000-60,000บาท/คน           45,000 บาท/คน                4,500 บาท/คน</t>
  </si>
  <si>
    <t>กพ.-กย.63</t>
  </si>
  <si>
    <r>
      <rPr>
        <u/>
        <sz val="14"/>
        <color theme="1"/>
        <rFont val="TH SarabunPSK"/>
        <family val="2"/>
      </rPr>
      <t xml:space="preserve">โครงการ พัฒนางานสนับสนุนการดำเนินงานของโรงพยาบาลค่ายบางระจัน ปี 2563       </t>
    </r>
    <r>
      <rPr>
        <sz val="14"/>
        <color theme="1"/>
        <rFont val="TH SarabunPSK"/>
        <family val="2"/>
      </rPr>
      <t xml:space="preserve">นักกายภาพบำบัด 1 คน 120,000 บาท
เจ้าพนักงานธุรการ 1 คน  77,600 บาท
เจ้าพนักงานการเงินและบัญชี 2 คน 155,200 บาท
พนักงานเกษตรพื้นฐาน 2 คน 109,120 บาท
ผู้ช่วยทันตแพทย์ 1 คน 64,000 บาท
ผู้ช่วยพยาบาล 1 คน 64,000 บาท
พนักงานบริการ 1 คน 60,000 บาท
</t>
    </r>
  </si>
  <si>
    <r>
      <rPr>
        <b/>
        <u/>
        <sz val="16"/>
        <color theme="8" tint="-0.499984740745262"/>
        <rFont val="TH SarabunPSK"/>
        <family val="2"/>
      </rPr>
      <t>โรคสำคัญที่กระทบกับE0 อย่างรุนแรง</t>
    </r>
    <r>
      <rPr>
        <b/>
        <sz val="16"/>
        <color theme="8" tint="-0.499984740745262"/>
        <rFont val="TH SarabunPSK"/>
        <family val="2"/>
      </rPr>
      <t xml:space="preserve"> : NCD (DM HT มะเร็ง อุบัติเหตุ ฆ่าตัวตาย ยาเสพติด)</t>
    </r>
  </si>
  <si>
    <r>
      <t>โครงการ</t>
    </r>
    <r>
      <rPr>
        <b/>
        <sz val="16"/>
        <color rgb="FFFF0000"/>
        <rFont val="TH SarabunPSK"/>
        <family val="2"/>
      </rPr>
      <t>ที่ดำเนินการ</t>
    </r>
  </si>
  <si>
    <r>
      <t>โครงการที่</t>
    </r>
    <r>
      <rPr>
        <b/>
        <sz val="16"/>
        <color rgb="FFFF0000"/>
        <rFont val="TH SarabunPSK"/>
        <family val="2"/>
      </rPr>
      <t>ไม่ได้ดำเนินการ</t>
    </r>
  </si>
  <si>
    <t>coo/CFO/CHRO/ CMO/CIO/CKO</t>
  </si>
  <si>
    <r>
      <t xml:space="preserve">PP&amp;P E.
</t>
    </r>
    <r>
      <rPr>
        <b/>
        <sz val="12"/>
        <rFont val="TH SarabunPSK"/>
        <family val="2"/>
      </rPr>
      <t>(งบประมาณ/ประเภทงบ)</t>
    </r>
  </si>
  <si>
    <r>
      <t xml:space="preserve">ร้อยละ 70   </t>
    </r>
    <r>
      <rPr>
        <sz val="11"/>
        <rFont val="TH SarabunPSK"/>
        <family val="2"/>
      </rPr>
      <t>ผลงานปี 62  =29/19/ (65.52 )</t>
    </r>
  </si>
  <si>
    <r>
      <t xml:space="preserve">ร้อยละ 65      </t>
    </r>
    <r>
      <rPr>
        <sz val="12"/>
        <rFont val="TH SarabunPSK"/>
        <family val="2"/>
      </rPr>
      <t xml:space="preserve">    </t>
    </r>
  </si>
  <si>
    <r>
      <t xml:space="preserve">ลดลงอัตราอุบัติการณ์โรคเบาหวานจากกลุ่มเสี่ยง .
กลุ่มเสี่ยงทั้งหมด 
7,386 คน
กลุ่มเสี่ยงสูง 1,043 คน 
กลุ่มเสี่ยง 6,343 คน
</t>
    </r>
    <r>
      <rPr>
        <b/>
        <sz val="14"/>
        <rFont val="TH SarabunPSK"/>
        <family val="2"/>
      </rPr>
      <t xml:space="preserve">
</t>
    </r>
  </si>
  <si>
    <r>
      <t xml:space="preserve">1.อุบัติการณ์โรคเบาหวานจากกลุ่มเสี่ยงลดลง ไม่น้อยกว่าร้อยละ 10 ของค่าเฉลี่ย 3 ปี </t>
    </r>
    <r>
      <rPr>
        <b/>
        <sz val="14"/>
        <rFont val="TH SarabunPSK"/>
        <family val="2"/>
      </rPr>
      <t>(2.01)</t>
    </r>
    <r>
      <rPr>
        <sz val="14"/>
        <rFont val="TH SarabunPSK"/>
        <family val="2"/>
      </rPr>
      <t xml:space="preserve">
</t>
    </r>
  </si>
  <si>
    <r>
      <t>ผู้ป่วยรายใหม่จากกลุ่มเสี่ยงได้ ไม่เกิน</t>
    </r>
    <r>
      <rPr>
        <b/>
        <sz val="14"/>
        <rFont val="TH SarabunPSK"/>
        <family val="2"/>
      </rPr>
      <t xml:space="preserve"> 13 </t>
    </r>
    <r>
      <rPr>
        <sz val="14"/>
        <rFont val="TH SarabunPSK"/>
        <family val="2"/>
      </rPr>
      <t xml:space="preserve">คน
</t>
    </r>
  </si>
  <si>
    <r>
      <t xml:space="preserve">1.อัตราอุบัติการณ์โรคความดันโลหิตสูงลดลงไม่น้อยกว่าร้อยละ 10  ของค่าเฉลี่ย 3 ปี </t>
    </r>
    <r>
      <rPr>
        <b/>
        <sz val="16"/>
        <rFont val="TH SarabunPSK"/>
        <family val="2"/>
      </rPr>
      <t xml:space="preserve">(3.51) 
</t>
    </r>
  </si>
  <si>
    <r>
      <t>ผู้ป่วยรายใหม่จากกลุ่มเสี่ยงได้ ได้
ไม่เกิน115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คน 
</t>
    </r>
  </si>
  <si>
    <r>
      <t xml:space="preserve">1.ลดลงอุบัติการณ์โรคมะเร็งปากมดลูกลดลง ไม่น้อยกว่าร้อยละ 5   ของค่าเฉลี่ย 3 ปี </t>
    </r>
    <r>
      <rPr>
        <sz val="11"/>
        <rFont val="TH SarabunPSK"/>
        <family val="2"/>
      </rPr>
      <t xml:space="preserve">(23.45ต่อปชก.แสนคน)
</t>
    </r>
    <r>
      <rPr>
        <sz val="14"/>
        <color theme="1"/>
        <rFont val="TH SarabunPSK"/>
        <family val="2"/>
      </rPr>
      <t/>
    </r>
  </si>
  <si>
    <r>
      <t>อัตราอุบัติการณ์โรคมะเร็งเต้านมลดลง ไม่น้อยกว่าร้อยละ 5 ของค่าเฉลี่ย 3 ปี (</t>
    </r>
    <r>
      <rPr>
        <b/>
        <sz val="16"/>
        <rFont val="TH SarabunPSK"/>
        <family val="2"/>
      </rPr>
      <t>29.85</t>
    </r>
    <r>
      <rPr>
        <sz val="11"/>
        <rFont val="TH SarabunPSK"/>
        <family val="2"/>
      </rPr>
      <t xml:space="preserve">ต่อ ปชก.แสนคน)
</t>
    </r>
  </si>
  <si>
    <r>
      <t xml:space="preserve">ป่วยรายใหม่ได้ไม่เกิน </t>
    </r>
    <r>
      <rPr>
        <b/>
        <sz val="14"/>
        <rFont val="TH SarabunPSK"/>
        <family val="2"/>
      </rPr>
      <t>8</t>
    </r>
    <r>
      <rPr>
        <sz val="14"/>
        <rFont val="TH SarabunPSK"/>
        <family val="2"/>
      </rPr>
      <t xml:space="preserve"> คน
</t>
    </r>
  </si>
  <si>
    <r>
      <t>อัตราอุบัติการณ์โรคมะเร็งลำไส้ลดลง ไม่น้อยกว่าร้อยละ 5  ของค่าเฉลี่ย 3 ปี (</t>
    </r>
    <r>
      <rPr>
        <b/>
        <sz val="14"/>
        <rFont val="TH SarabunPSK"/>
        <family val="2"/>
      </rPr>
      <t>32.45</t>
    </r>
    <r>
      <rPr>
        <sz val="14"/>
        <rFont val="TH SarabunPSK"/>
        <family val="2"/>
      </rPr>
      <t xml:space="preserve"> ต่อ ปชก.แสนคน)</t>
    </r>
  </si>
  <si>
    <r>
      <t xml:space="preserve">ป่วยรายใหม่ได้ไม่เกิน </t>
    </r>
    <r>
      <rPr>
        <b/>
        <sz val="14"/>
        <rFont val="TH SarabunPSK"/>
        <family val="2"/>
      </rPr>
      <t xml:space="preserve">9 </t>
    </r>
    <r>
      <rPr>
        <sz val="14"/>
        <rFont val="TH SarabunPSK"/>
        <family val="2"/>
      </rPr>
      <t xml:space="preserve">คน  
</t>
    </r>
  </si>
  <si>
    <t>1.นักกายภาพบำบัด
2.เจ้าพนักงานธุรการ
3.เจ้าพนักงานการเงินและบัญชี
4.พนักงานเกษตรพื้นฐาน
5.ผู้ช่วยทันตแพทย์
6.ผู้ช่วยพยาบาล
7.พนักงานบริการ</t>
  </si>
  <si>
    <t xml:space="preserve"> - ค่าใช้จ่ายอื่นๆ (ล้างเครื่องปรับอากาศ,ซ่อมเครื่องพ่นหมอกควัน,ค่าขยะติดเชื้อ,ป้ายไวนิลต่างๆ)</t>
  </si>
  <si>
    <t xml:space="preserve"> -ค่าใช้จ่ายอื่นๆ (ล้างแอร์,เติมน้ำยาแอร์,ตรวจสภาพรถยนต์/ถ่ายน้ำมันเชื้อเพลิง,เติมน้ำยาถังดับเพลิง)</t>
  </si>
  <si>
    <t xml:space="preserve"> - เครื่องปรับอากาศขนาด15,000BTU (ห้องER)</t>
  </si>
  <si>
    <t>หน่วยจัด
ซื้อจัดจ้าง</t>
  </si>
  <si>
    <t>รัฐ</t>
  </si>
  <si>
    <t>ภาคี</t>
  </si>
  <si>
    <t>ใช้งบประมาณ</t>
  </si>
  <si>
    <t>แผนงานที่ 1 ส่งเสริมความรอบรู้ด้านสุขภาพประชาชนทุกกลุ่มวัย ตามหลัก 3 อ 3 ส.</t>
  </si>
  <si>
    <t>- PPB ,-LTC,- สสจ., - กองทุนตำบล</t>
  </si>
  <si>
    <t> 0</t>
  </si>
  <si>
    <t xml:space="preserve">- กองทุนตำบล </t>
  </si>
  <si>
    <t>- PPB ,- กองทุนตำบล</t>
  </si>
  <si>
    <t> -กองทุนตำบล</t>
  </si>
  <si>
    <t>0 </t>
  </si>
  <si>
    <t>5,000.00 </t>
  </si>
  <si>
    <t> - PPB 1</t>
  </si>
  <si>
    <t>สรุปยุทธศาสตร์ แผนงาน โครงการขับเคลื่อนนโยบายจังหวัดสิงห์บุรี ปีงบประมาณ 2563</t>
  </si>
  <si>
    <t>Goal :2 ปี เพิ่ม 1 ปี</t>
  </si>
  <si>
    <t>คบสอ. ค่ายบางระจัน</t>
  </si>
  <si>
    <t>แผนงานที่ 2 ลดความแออัดและลดระยะเวลา  รอคอย</t>
  </si>
  <si>
    <t>แผนงานที่ 1ระบบธรรมาภิบาลและองค์กรคุณภาพ</t>
  </si>
  <si>
    <t> -เงินบำรุง HA</t>
  </si>
  <si>
    <t>แผนงานที่ 2 พัฒนาระบบบริหารทรัพยากรบุคคลด้านสุขภาพ</t>
  </si>
  <si>
    <t> -เงินบำรุง</t>
  </si>
  <si>
    <t>แผนงานที่ 3 พัฒนาระบบข้อมูลสารสนเทศด้านสุขภาพ</t>
  </si>
  <si>
    <t> -เงินบริจาค</t>
  </si>
  <si>
    <t> -เงินบำรุง,-งบ DM&amp;HT,-งบ สสจ.</t>
  </si>
  <si>
    <t>S. E.</t>
  </si>
  <si>
    <t>โครงการส่งเสริมสุขภาพกายสุขภาพใจชมรมผู้สูงวัยใส่ใจสุขภาพ ปี 2563 ตำบลโพสังโฆ</t>
  </si>
  <si>
    <t>กองทุนตำบลคอทราย</t>
  </si>
  <si>
    <r>
      <rPr>
        <u/>
        <sz val="14"/>
        <color theme="1"/>
        <rFont val="TH SarabunPSK"/>
        <family val="2"/>
      </rPr>
      <t>โครงการตรวจประเมินพัฒนาการเด็ก 0-5 ปี (คบสอ.ค่าย)</t>
    </r>
    <r>
      <rPr>
        <sz val="14"/>
        <color theme="1"/>
        <rFont val="TH SarabunPSK"/>
        <family val="2"/>
      </rPr>
      <t xml:space="preserve">
1.ประชุมขี้แจงเกณฑ์ประเมิน DSPM แก่ผู้ปฏิบัติงาน
2. ค่าวัสดุอุปกรณ์ในการตรวจประเมินพัฒนาการ</t>
    </r>
  </si>
  <si>
    <t>กองทุน ตำบลคอทราย</t>
  </si>
  <si>
    <r>
      <rPr>
        <u/>
        <sz val="14"/>
        <color theme="1"/>
        <rFont val="TH SarabunPSK"/>
        <family val="2"/>
      </rPr>
      <t>โครงการสร้างเสริมศักยภาพดูแลสุขภาพวัยรุ่น (คบสอ.ค่าย)</t>
    </r>
    <r>
      <rPr>
        <sz val="14"/>
        <color theme="1"/>
        <rFont val="TH SarabunPSK"/>
        <family val="2"/>
      </rPr>
      <t xml:space="preserve">
1. อบรมนักเรียนกลุ่มเสี่ยงในโรงเรียน</t>
    </r>
  </si>
  <si>
    <r>
      <rPr>
        <u/>
        <sz val="14"/>
        <color theme="1"/>
        <rFont val="TH SarabunPSK"/>
        <family val="2"/>
      </rPr>
      <t>โครงการปรับเปลี่ยนพฤติกรรมกลุ่มเสี่ยงโรคเบาหวานและความดันโลหิตสูง คบสอ.ค่ายบางระจัน</t>
    </r>
    <r>
      <rPr>
        <sz val="14"/>
        <color theme="1"/>
        <rFont val="TH SarabunPSK"/>
        <family val="2"/>
      </rPr>
      <t xml:space="preserve">
1.จัดกิจกรรมปรับเปลี่ยนพฤติกรรมกลุ่มเสี่ยงเป็นรายหมู่บ้าน ๆ ละ 2 ครั้ง
2.เยี่ยมเสริมพลังกลุ่มเป้าหมายที่บ้านเป็นรายบุคคลจำนวน 3 ครั้ง (เดือนมีนาคม,พฤษภาคม และกันยายน 2563) โดยเจ้าหน้าที่ สธ. และอสม.ในการเยี่ยมบ้านแต่ละครั้งจัดให้มีกิจกรรมตรวจสุขภาพเบื้องต้น ได้แก่ วัดความดันโลหิต/BMI/วัดรอบเอว</t>
    </r>
  </si>
  <si>
    <r>
      <rPr>
        <u/>
        <sz val="14"/>
        <color theme="1"/>
        <rFont val="TH SarabunPSK"/>
        <family val="2"/>
      </rPr>
      <t>โครงการปรับเปลี่ยนพฤติกรรมกลุ่มเสี่ยงสูงโรคเบาหวานและความดันโลหิตสูง คบสอ.ค่ายบางระจัน</t>
    </r>
    <r>
      <rPr>
        <sz val="14"/>
        <color theme="1"/>
        <rFont val="TH SarabunPSK"/>
        <family val="2"/>
      </rPr>
      <t xml:space="preserve">
1.จัดกิจกรรมปรับเปลี่ยนพฤติกรรม กลุ่มเสี่ยงสูง เป็นรายตำบล ๆ ละ 4 ครั้ง
2.เยี่ยมเสริมพลังกลุ่มเป้าหมายที่บ้านเป็นรายบุคคลหลังจากทำกลุ่ม 1 เดือน จำนวน 4 ครั้ง โดยเจ้าหน้าที่สาธารณสุขและ อสม.ในการเยี่ยมบ้านแต่ละครั้ง จัดให้มีกิจกรรมตรวจสุขภาพเบื้องต้น ได้แก่ วัดความดันโลหิต/BMI/วัดรอบเอว  และเยี่ยมบ้านครั้งที่ 2เจาะDTX ในกลุ่มเสี่ยงสูงโรคเบาหวาน</t>
    </r>
  </si>
  <si>
    <t>1.จัดประชุม
2.เยี่ยมบ้าน
3.blood strip
4.ค่าวิทยากร
5.ค่าวัสดุ</t>
  </si>
  <si>
    <t xml:space="preserve">
44,000บาท
46,500บาท
9,500บาท
</t>
  </si>
  <si>
    <r>
      <rPr>
        <u/>
        <sz val="14"/>
        <color theme="1"/>
        <rFont val="TH SarabunPSK"/>
        <family val="2"/>
      </rPr>
      <t>โครงการเด็กวัยเรียนโภชนาการดี สูงดีสมส่วนตามวัย คบสอ.ค่ายบางระจัน</t>
    </r>
    <r>
      <rPr>
        <sz val="14"/>
        <color theme="1"/>
        <rFont val="TH SarabunPSK"/>
        <family val="2"/>
      </rPr>
      <t xml:space="preserve">
1.จัดทำระบบการคัดกรอง ส่งต่อ และแก้ไขปัญหาเด็กอ้วนกลุ่มเสี่ยงในสถานศึกษา สถานบริการสาธารณสุข (คลินิกไร้พุง DPAC) และ อบต./เทศบาล
2.จัดอบรมเชิงปฏิบัติการเพื่อปรับเปลี่ยนพฤติกรรมนักเรียนที่มีภาวะเริ่มอ้วนและอ้วน โดย - อบรมให้ความรู้ 3 อ 3 ส โดยแบ่งเป็นฐานตามพฤติกรรมเสี่ยง   -วิเคราะห์ตนเองเพื่อหาสาเหตุและแนวทางแก้ไขร่วมกัน โดยจัดในโรงเรียนระดับประถมศึกษาทุกโรงเรียน
3.ติดตาม/ประเมินผล นักเรียนที่มีภาวะเริ่มอ้วนและอ้วน โดยใช้สมุดบันทึกสุขภาพ  เป็นรายสัปดาห์
4.ติดตามเยี่ยมบ้านนักเรียนที่มีภาวะเริ่มอ้วนและอ้วน และผู้ปกครอง เพื่อให้คำแนะนำ/ปรึกษา ร่วมกับครูอนามัยโรงเรียน
5.พัฒนาให้เกิด Model ต้นแบบการจัดการปัญหาเด็กอ้วนที่มีการบูรณาการระหว่างโรงเรียน ครอบครัว และชุมชน โรงเรียนละ ๑ คน และอำเภอละ 3 โรงเรียน
6.ให้ความรู้และคำแนะนำแม่ครัว ผู้ประกอบการร้านค้าในและหน้าโรงเรียน
7.จัดกิจกรรมแลกเปลี่ยนเรียนรู้ระหว่าง นักเรียนที่มีภาวะเริ่มอ้วนและอ้วน ครู และเจ้าหน้าที่สาธารณสุข</t>
    </r>
  </si>
  <si>
    <t>1..อบรมเชิงปฏิบัติการ จำนวน 182 คนๆละ 120บาท
2. เงินรางวัลสำหรับ Model ต้นแบบ  จำนวน 16 คน คนละ 1,000 บาท
3.ค่าวิทยากรกลุ่มอบรมเชิงปฏิบัติการ  จำนวน 5 คนๆละ 600 บาทจำนวน 2 วัน
4.ค่าอาหารกลางวัน/อาหารว่าง และเครื่องดื่ม ผู้เข้าร่วมกิจกรรมแลกเปลี่ยนเรียนรู้ จำนวน 215 คนๆละ120บาท
5.ค่าโล่รางวัลโรงเรียนต้นแบบ จำนวน 3 โล่ ๆ ละ 800 บาท
6.ค่าสถานจัดกิจกรรมแลกเปลี่ยนเรียนรู้
7.ค่าการแสดงนักเรียนในการจัดกิจกรรมแลกเปลี่ยนเรียนรู้ จำนวน 4 โรงเรียน ๆ ละ 1,000 บาท
8.ค่าพาหนะการเดินทางเข้าร่วมกิจกรรมแลกเปลี่ยนเรียนรู้ โรงะรียนละ 500 บาท จำนวน 16 โรงเรียน
9.ค่าวัสดุในการอบรมและจัดกิจกรรม</t>
  </si>
  <si>
    <t>PPB
21840
16000
6000
25800
3000
2400
3500
4000
8000
10000</t>
  </si>
  <si>
    <r>
      <t xml:space="preserve">โครงการแก้ไขปัญหาเด็กวัยเรียนที่มีภาวะเริ่มอ้วนและอ้วนตำบลโพทะเล ปี2563
</t>
    </r>
    <r>
      <rPr>
        <sz val="14"/>
        <color theme="1"/>
        <rFont val="TH SarabunPSK"/>
        <family val="2"/>
      </rPr>
      <t>1.กิจกรรมปรับเปลี่ยนพฤติกรรมนักเรียนที่มีภาวะเริ่มอ้วนและอ้วน จำนวน 59 คน
2.ค่าอาหารกลางวัน อาหารว่างและเครื่องดื่ม จำนวน 59 คนๆ ละ 100 บาท เป็นเงิน 5,900 บาท</t>
    </r>
  </si>
  <si>
    <r>
      <rPr>
        <u/>
        <sz val="14"/>
        <color theme="1"/>
        <rFont val="TH SarabunPSK"/>
        <family val="2"/>
      </rPr>
      <t>โครงการโพทะเล รวมใจปฏิบัติตาม 3 อ. ห่างไกล 3 ส. เพื่อสุขภาพยั่งยืน ปีงบประมาณ 2563</t>
    </r>
    <r>
      <rPr>
        <sz val="14"/>
        <color theme="1"/>
        <rFont val="TH SarabunPSK"/>
        <family val="2"/>
      </rPr>
      <t xml:space="preserve">
1. ค่าอาหารกลางวันอาหารว่างและเครื่องดื่มในการปรับเปลี่ยนพฤติกรรมให้ประชาชนกลุ่มเสี่ยง
จำนวน 180 คน 2 วัน
2. ค่าวัสดุอุปกรณ์ในดำเนินงานตามโครงการ
2.1 กระดาษA4 ใช้ทำสมุดบันทึกสุขภาพ และเอกสารให้ความรู้ 525 บาท x 10 ลัง</t>
    </r>
  </si>
  <si>
    <r>
      <t>โครงการตรวจเลือดเกษตรกรกลุ่มเสี่ยงจากสารเคมีตกค้าง ตำบลโพทะเล</t>
    </r>
    <r>
      <rPr>
        <sz val="14"/>
        <color theme="1"/>
        <rFont val="TH SarabunPSK"/>
        <family val="2"/>
      </rPr>
      <t xml:space="preserve">
1.จัดอบรมให้ความรู้เกษตรกลุ่มเสี่ยงพร้อมผู้สัมผัสสารเคมีตกค้างจำนวน 80 คน 
2.กลุ่มเป้าหมาย นัดวันเวลาและสถานที่ในการตรวจสารโคลีนเอสเตอเลส 
3.จัดบริการรักษาพยาบาลให้เกษตรกร  และฟื้นฟูสุขภาพ   ให้แก่เกษตรกรกลุ่มเสี่ยงและการนัดตรวจเลือดซ้ำ
4.ค่าวัสดุในการจัดการอบรม</t>
    </r>
  </si>
  <si>
    <r>
      <rPr>
        <u/>
        <sz val="14"/>
        <color theme="1"/>
        <rFont val="TH SarabunPSK"/>
        <family val="2"/>
      </rPr>
      <t>โครงการอสม.โพทะเลร่วมใจป้องกันและควบคุมโรคไข้เลือดออก</t>
    </r>
    <r>
      <rPr>
        <sz val="14"/>
        <color theme="1"/>
        <rFont val="TH SarabunPSK"/>
        <family val="2"/>
      </rPr>
      <t xml:space="preserve">
1. กิจกรรมบ้านวัดโรงเรียนปลอดลูกน้ำยุงอบรมนักเรียนแกนนำ อบรม อสม.เชี่ยวชาญการป้องกันและควบคุมโรคไข้เลือดออก 
3. ดำเนินการพ่นสารเคมีในพื้นที่ๆมีการระบาดของโรคไข้เลือดออกเพื่อควบคุมการระบาดของโรคไข้เลือดออก</t>
    </r>
  </si>
  <si>
    <t xml:space="preserve">นักเรียน 50 คน
อสม. 40 คน
</t>
  </si>
  <si>
    <t>อาหารอบรม 13000
วัสดุ 9500
น้ำมันดีเชล 1560
น้ำมันเบนซิล 840</t>
  </si>
  <si>
    <t>กองทุน ตำบลโพทะเล</t>
  </si>
  <si>
    <t>เต้านม 120
ปากมดลูก 40</t>
  </si>
  <si>
    <r>
      <t>โครงการพัฒนาทักษะการดูแลสุขภาพของประชาชนกลุ่มเสี่ยงโรคเบาหวานและความดันโลหิตสูง ตำบลโพสังโฆ</t>
    </r>
    <r>
      <rPr>
        <sz val="14"/>
        <color theme="1"/>
        <rFont val="TH SarabunPSK"/>
        <family val="2"/>
      </rPr>
      <t xml:space="preserve">
ประชาชนกลุ่มเสี่ยงประชาชนกลุ่มเสี่ยงDM/HT มีความรอบรู้ด้านสุขภาพเรื่องอ. 3 ส.
</t>
    </r>
  </si>
  <si>
    <r>
      <rPr>
        <u/>
        <sz val="14"/>
        <color theme="1"/>
        <rFont val="TH SarabunPSK"/>
        <family val="2"/>
      </rPr>
      <t>โครงการแม่คลอดปลอดภัย ลูกพัฒนาการสมวัยแข็งแรง ปี 2563 ตำบลท่าข้าม</t>
    </r>
    <r>
      <rPr>
        <sz val="14"/>
        <color theme="1"/>
        <rFont val="TH SarabunPSK"/>
        <family val="2"/>
      </rPr>
      <t xml:space="preserve">
1.จัดประชุมเชิงปฏิบัติการให้ความรู้หญิงวัยเจริญพันธุ์เพื่อเตรียมพร้อมก่อนตั้งครรภ์จำนวน 2 วัน โดยจัด 2 รุ่นๆละ 40 คน
2.ติดตามเยี่ยมบ้านหญิงตั้งครรภ์ 
-ให้ความรู้และคำแนะนำการฝากครรภ์ก่อนอายุครรภ์ 12สัปดาห์ 
-การไปตรวจครรภ์ตามนัดทุกครั้งเยี่ยมหญิงหลังคลอดและทารกแรกเกิดตามเกณฑ์มาตรฐาน 3 ครั้ง ครั้งที่1 7วัน ครั้งที่2 15 วัน ครั้งที่3 42 วัน 
-แนะนำการเลี้ยงลูกด้วยนมแม่ การส่งเสริมพัฒนาการตามวัย 
-การคุมกำเนิดของมารดาหลังคลอด</t>
    </r>
  </si>
  <si>
    <t xml:space="preserve">1.อาหาร 58800
2.วัสดุ 4850
3.วิทยากร 38400
</t>
  </si>
  <si>
    <r>
      <rPr>
        <u/>
        <sz val="14"/>
        <color theme="1"/>
        <rFont val="TH SarabunPSK"/>
        <family val="2"/>
      </rPr>
      <t>โครงการส่งเสริมสุขภาพผู้สูงอายุตำบลท่าข้ามแบบองค์รวม ปี 2563</t>
    </r>
    <r>
      <rPr>
        <sz val="14"/>
        <color theme="1"/>
        <rFont val="TH SarabunPSK"/>
        <family val="2"/>
      </rPr>
      <t xml:space="preserve">
1.จัดประชุมเตรียมความพร้อมการดำเนินงาน กับแกนนำ อสม.ในการประเมินสมรรถภาพผู้สูงอายุ ADL,2Qตรวจสุขภาพช่องปากและแลกเปลี่ยนประสบการณ์/ทักษะในการลงพื้นที่ 1 วัน
2.แกนนำ อสม.ลงพื้นที่ออกประเมินสมรรถภาพผู้สูงอายุ ADL,2Q ตรวจสุขภาพช่องปาก 1 วัน
3.จัดอบรมอรบรมให้ความรู้ส่งเสริมสุขภาพกลุ่มอายุ 55-59 ปี และผู้สูงอายุใน เรื่อง 3อ ห่างไกล 3ส (3อ=อาหาร,ออกกำลังกาย,อารมณ์/3ส=สุรา,สูบบุหรี่,พฤติกรรมเสี่ยงต่อ-สุขภาพ) และการดูแลสุขภาพ 4 เวที
4.เยี่ยมบ้านเพื่อประเมินผู้สูงอายุร่วมกับภาคีเครือข่าย
5.ส่งเสริมสุขภาพผู้สูงอายุ ออกกำลังกายโดยใช้อุปกรณ์ยางยืด ,ไม้พลอง</t>
    </r>
  </si>
  <si>
    <t>กองทุน ต.โพสังโฆ</t>
  </si>
  <si>
    <r>
      <t>โครงการท่าข้ามห่วงใยห่างไกลจากโรคเบาหวาน/ความดันโลหิตสูงและโรคแทรกซ้อนด้วยหลัก 3 อ. (อาหาร,อารมณ์,ออกกำลังกาย)ห่างไกล 3 ส.(ไม่สูบบุหรี่,ไม่ดื่มสุรา,เลี่ยงพฤติกรรมเสี่ยง)ปี 2563 ตำบลท่าข้าม</t>
    </r>
    <r>
      <rPr>
        <sz val="14"/>
        <color theme="1"/>
        <rFont val="TH SarabunPSK"/>
        <family val="2"/>
      </rPr>
      <t xml:space="preserve">
1.อบรมเชิงปฏิบัติการ อสมซ
2.ให้ความรู้ ประชาชน และกลุ่มเสี่ยง
3.เยี่ยมบ้านกลุ่มเสี่ยง</t>
    </r>
  </si>
  <si>
    <t>1.อาหาร 19530
2.วัสดุ 7000
3.วิทยากร 16200</t>
  </si>
  <si>
    <t xml:space="preserve">1.อาหาร 16800
2.วัสดุ 5000
3.วิทยากร 7200
4.ค่าป้ายไวนิล 1000
</t>
  </si>
  <si>
    <r>
      <rPr>
        <u/>
        <sz val="14"/>
        <color theme="1"/>
        <rFont val="TH SarabunPSK"/>
        <family val="2"/>
      </rPr>
      <t>โครงการควบคุมโรคไข้เลือดออก ปี 2563 ตำบลท่าข้าม</t>
    </r>
    <r>
      <rPr>
        <sz val="14"/>
        <color theme="1"/>
        <rFont val="TH SarabunPSK"/>
        <family val="2"/>
      </rPr>
      <t xml:space="preserve">
1.ให้ความรู้
2.สำรวจแหล่งเพาะพันธุ์
3.ประเมินค่าดัชนีลูกน้ำ</t>
    </r>
  </si>
  <si>
    <t xml:space="preserve">1.ค่าอาหาร 107100
2.ค่าไวนิล 500
3.ค่าวัสดุโครงการ 5700
</t>
  </si>
  <si>
    <t>กองทุน ตำบลท่าข้าม</t>
  </si>
  <si>
    <t>ชมรม อสม.ท่าข้าม</t>
  </si>
  <si>
    <r>
      <rPr>
        <u/>
        <sz val="14"/>
        <color theme="1"/>
        <rFont val="TH SarabunPSK"/>
        <family val="2"/>
      </rPr>
      <t>โครงการเด็กวัยเรียนสุขภาพแข็งแรง สูงดีสมส่วน ตำบลคอทราย</t>
    </r>
    <r>
      <rPr>
        <sz val="14"/>
        <color theme="1"/>
        <rFont val="TH SarabunPSK"/>
        <family val="2"/>
      </rPr>
      <t xml:space="preserve">
1.ประชุมครู เพื่อวางแผนการดำเนินงานตามโครงการฯ
2.คัดเลือกกลุ่มเป้าหมาย 
3. จัดอบรมให้ความรู้ ใน 3 กิจกรรม โดยจัดเป็นฐาน ดังนี้
   - ฐานสำรวจตัวเอง
   - ฐานอาหาร
   - ฐานออกกำลังกาย
4. ฝึกการคำนวณปริมาณน้ำตาลที่ได้รับในแต่ละวัน โดยการทำกลุ่ม
5. ประเมินผลการอบรมโดยการสังเกตและแบบสอบถาม 
6. สรุปและประเมินผลโครงการฯ</t>
    </r>
  </si>
  <si>
    <t>1.ค่าอาหาร 4800
2.ค่าวิทยากร 2400
3.ค่าวัสดุ 1500
4.ค่าป้ายไวนิล 500</t>
  </si>
  <si>
    <r>
      <rPr>
        <u/>
        <sz val="14"/>
        <color theme="1"/>
        <rFont val="TH SarabunPSK"/>
        <family val="2"/>
      </rPr>
      <t>โครงการปรับเปลี่ยนชีวิต พิชิตโรคเรื้อรัง ตำบลคอทราย</t>
    </r>
    <r>
      <rPr>
        <sz val="14"/>
        <color theme="1"/>
        <rFont val="TH SarabunPSK"/>
        <family val="2"/>
      </rPr>
      <t xml:space="preserve">
1.อสม.สำรวจกลุ่มเป้าหมาย
2.อบรมเชิงปฏิบัติการแก่ อสม.
3.อสม.ออกคัดกรองในชุมชน(โดยมีเจ้าหน้าที่คอยดูแล)
4.ให้ความรู้แก่ประชาชนอายุ 15 ปีขึ้นไปเรื่อง 3อ.2ส.ในกลุ่มปกติ(สีขาว)
5.ให้ความรู้รายกลุ่มและรายบุคคลแก่กลุ่มเสี่ยงในชุมชนจำนวน 4 เวที
6.ให้ความรู้แก่กลุ่มผู้ป่วยในคลีนิคโรคเรื้อรังทุกเดือน ๆ ละ 1 ครั้ง
7.ให้การเยี่ยมบ้านแก่กลุ่มเสี่ยง/ป่วยร่วมกับ Care giver อสม.และ อสค.</t>
    </r>
  </si>
  <si>
    <t>1.ค่าอาหาร</t>
  </si>
  <si>
    <r>
      <rPr>
        <u/>
        <sz val="14"/>
        <color theme="1"/>
        <rFont val="TH SarabunPSK"/>
        <family val="2"/>
      </rPr>
      <t>โครงการการ ชุมชนร่วมใจทำลายแหล่งเพาะพันธุ์ยุงลายป้องกันภัยโรคไข้เลือดออก ตำบลคอทราย</t>
    </r>
    <r>
      <rPr>
        <sz val="14"/>
        <color theme="1"/>
        <rFont val="TH SarabunPSK"/>
        <family val="2"/>
      </rPr>
      <t xml:space="preserve">
-ให้สุขศึกษาประชาสัมพันธ์ เกี่ยวกับการป้องกันควบคุมโรคไข้เลือดออก
-รณรงค์และทำลายแหล่งเพาะพันธุ์ลูกน้ำยุงลายในหมู่บ้านร่วมกับโรงเรียน แกนนำประจำครอบครัว และ อาสาสมัครสาธารณสุข โดยวิธี ทางกายภาพ ,ทาง สารเคมี ,และทางชีวภาพ</t>
    </r>
  </si>
  <si>
    <t>1.ค่าอาหาร 9840
2.ค่าวัสดุ
-น้ำมันดีเซล 6000
-ทรายอะเบท 31200
-น้ำยาพ่นหมอกควัน 3600</t>
  </si>
  <si>
    <t>ชมรม อสม.คอทราย</t>
  </si>
  <si>
    <t>โครงการสตรีคอทรายห่างไกลมะเร็งเต้านม/มะเร็งปากมดลูก ประจำปี 2563</t>
  </si>
  <si>
    <t>1.ค่าอาหาร 6000
2.ค่าป้ายกิจกรรม 500
3.ค่าวิทยากร 2400</t>
  </si>
  <si>
    <t>เรียม มานูยรัตน์</t>
  </si>
  <si>
    <t>PPB, กองทุน</t>
  </si>
  <si>
    <t>กองทุน</t>
  </si>
  <si>
    <t>กองทุนตำบล</t>
  </si>
  <si>
    <t>4. ส่งเสริมสุขภาพและป้องกันโรคด้วยศาสตร์การแพทย์แผนไทยและการแพทย์ทางเลือก (สสจ.)</t>
  </si>
  <si>
    <t>KPI 12. 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</si>
  <si>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 xml:space="preserve">  /</t>
  </si>
  <si>
    <t>CPPO ( พท)</t>
  </si>
  <si>
    <t>PPB,กองทุนตำบล</t>
  </si>
  <si>
    <t>บุคลากรเป็นเลิศและบริหารเป็นเลิศด้วยธรรมาภิบาล</t>
  </si>
  <si>
    <t xml:space="preserve"> จำนวน 30 ตัวอย่าง(2 ครั้งต่อปี)150 ตัวอย่าง+ตำบลละ 30 ตัวอย่าง</t>
  </si>
  <si>
    <t>ส่งเสริมสุขภาพป้องกันโรคและคุ้มครองผู้บริโภคเป็นเลิศ</t>
  </si>
  <si>
    <t>พัฒนาระบบบริการเป็นเลิศ</t>
  </si>
  <si>
    <t>เงินบำรุง,เงินบริจาค</t>
  </si>
  <si>
    <t>โครงการส่งเสริมสุขภาพและการจัดกิจกรรมผู้สูงอายุ ผู้พิการและผู้ติดเชื้อเอดส์ ประจำปี2563</t>
  </si>
  <si>
    <t>กองทุน ต.บางระจัน</t>
  </si>
  <si>
    <t>สำนักปลัด อบต.บางระจัน</t>
  </si>
  <si>
    <t>โครงการอาสาสมัครดูแลผู้สูงอายุ ผู้พิการและผู้ด้อยโอกาสที่บ้าน ปีงบประมาณ 2563</t>
  </si>
  <si>
    <t>กลุ่ม อผส. ต.บางระจัน</t>
  </si>
  <si>
    <t>โครงการฝึกทักษะว่ายน้ำแก่เด็กตำบลบางระจัน ปี 2563</t>
  </si>
  <si>
    <t>โครงการหนูน้อยฟันสวยยิ้มใส</t>
  </si>
  <si>
    <t>กองการศึกษา อบต.บางระจัน</t>
  </si>
  <si>
    <t>โครงการป้องกันโรคมือเท้าปากในศูนย์พัฒนาเด็กเล็ก</t>
  </si>
  <si>
    <t>นิลวรรณ</t>
  </si>
  <si>
    <t>ยอดจัดสรร</t>
  </si>
  <si>
    <r>
      <t xml:space="preserve">9,496,714.66 </t>
    </r>
    <r>
      <rPr>
        <b/>
        <sz val="16"/>
        <color theme="1"/>
        <rFont val="TH SarabunPSK"/>
        <family val="2"/>
      </rPr>
      <t>(34.05%)</t>
    </r>
  </si>
  <si>
    <r>
      <t xml:space="preserve">3,894,634.67 </t>
    </r>
    <r>
      <rPr>
        <b/>
        <sz val="16"/>
        <color theme="1"/>
        <rFont val="TH SarabunPSK"/>
        <family val="2"/>
      </rPr>
      <t>(21.05%)</t>
    </r>
  </si>
  <si>
    <r>
      <t xml:space="preserve">12,327,534.22 </t>
    </r>
    <r>
      <rPr>
        <b/>
        <sz val="16"/>
        <color theme="1"/>
        <rFont val="TH SarabunPSK"/>
        <family val="2"/>
      </rPr>
      <t>(26.98%)</t>
    </r>
  </si>
  <si>
    <r>
      <t xml:space="preserve">25,718,883.55 </t>
    </r>
    <r>
      <rPr>
        <b/>
        <sz val="16"/>
        <color theme="1"/>
        <rFont val="TH SarabunPSK"/>
        <family val="2"/>
      </rPr>
      <t>(29.18%)</t>
    </r>
  </si>
  <si>
    <t>165
ปฏิบัติการ 1หน่วย
150 ราย</t>
  </si>
  <si>
    <t>งบที่จะใช้</t>
  </si>
  <si>
    <r>
      <t xml:space="preserve">แผนปฏิบัติการด้านสาธารณสุขจังหวัดสิงห์บุรี  ปีงบประมาณ 2563   หน่วยงาน.คบสอ.ค่ายบางระจัน                </t>
    </r>
    <r>
      <rPr>
        <b/>
        <sz val="16"/>
        <color theme="1"/>
        <rFont val="Wingdings"/>
        <charset val="2"/>
      </rPr>
      <t>¨</t>
    </r>
    <r>
      <rPr>
        <b/>
        <sz val="16"/>
        <color theme="1"/>
        <rFont val="TH SarabunPSK"/>
        <family val="2"/>
      </rPr>
      <t xml:space="preserve">   งานประจำ                </t>
    </r>
    <r>
      <rPr>
        <b/>
        <sz val="16"/>
        <color theme="1"/>
        <rFont val="Wingdings"/>
        <charset val="2"/>
      </rPr>
      <t>þ</t>
    </r>
    <r>
      <rPr>
        <b/>
        <sz val="16"/>
        <color theme="1"/>
        <rFont val="TH SarabunPSK"/>
        <family val="2"/>
      </rPr>
      <t xml:space="preserve">  งานยุทธศาสตร์     </t>
    </r>
  </si>
  <si>
    <r>
      <t xml:space="preserve">แผนปฏิบัติการด้านสาธารณสุขจังหวัดสิงห์บุรี ปีงบประมาณ 2563 หน่วยงาน สำนักงานสาธารณสุขอำเภอค่ายบางระจัน  </t>
    </r>
    <r>
      <rPr>
        <b/>
        <sz val="16"/>
        <rFont val="Wingdings"/>
        <charset val="2"/>
      </rPr>
      <t>þ</t>
    </r>
    <r>
      <rPr>
        <b/>
        <sz val="16"/>
        <rFont val="TH SarabunPSK"/>
        <family val="2"/>
      </rPr>
      <t xml:space="preserve">งานประจำ </t>
    </r>
    <r>
      <rPr>
        <b/>
        <sz val="16"/>
        <rFont val="Wingdings"/>
        <charset val="2"/>
      </rPr>
      <t>o</t>
    </r>
    <r>
      <rPr>
        <b/>
        <sz val="16"/>
        <rFont val="TH SarabunPSK"/>
        <family val="2"/>
      </rPr>
      <t xml:space="preserve"> งานยุทธศาสตร์     </t>
    </r>
  </si>
  <si>
    <t>383,280
78,075
38,725
14,411
12,000
PPB</t>
  </si>
  <si>
    <t>48,960
8,550
6,840
6,362
12,600
12,000
PPB</t>
  </si>
  <si>
    <t>1.จัดประชุม
2.เยี่ยมบ้าน 
3.สมุดสุขภาพ
4.blood strip
5.ค่าวิทยากร
7.ค่าวัสดุ</t>
  </si>
  <si>
    <r>
      <rPr>
        <u/>
        <sz val="14"/>
        <color theme="1"/>
        <rFont val="TH SarabunPSK"/>
        <family val="2"/>
      </rPr>
      <t>โครงการส่งเสริมการออกกำลังกายและใส่ใจอาหาร หวาน มัน เค็ม</t>
    </r>
    <r>
      <rPr>
        <sz val="14"/>
        <color theme="1"/>
        <rFont val="TH SarabunPSK"/>
        <family val="2"/>
      </rPr>
      <t xml:space="preserve">
1.จัดกิจกรรมออกกำลังกายในชุมขน</t>
    </r>
  </si>
  <si>
    <r>
      <rPr>
        <u/>
        <sz val="14"/>
        <color theme="1"/>
        <rFont val="TH SarabunPSK"/>
        <family val="2"/>
      </rPr>
      <t>โครงการประชุมเชิงปฎิบัติการตรวจคัดกรองเพื่อป้องกันโรคมะเร็งเต้านมและปากมดลูก</t>
    </r>
    <r>
      <rPr>
        <sz val="14"/>
        <color theme="1"/>
        <rFont val="TH SarabunPSK"/>
        <family val="2"/>
      </rPr>
      <t xml:space="preserve">
1.ประชุมขี้แจงกลุ่มเป้าหมาย  2.จัดกิจกรรมรณรงค์ตรวจคัดกรองมะเร็งปากมดลูก</t>
    </r>
  </si>
  <si>
    <r>
      <rPr>
        <u/>
        <sz val="14"/>
        <color theme="1"/>
        <rFont val="TH SarabunPSK"/>
        <family val="2"/>
      </rPr>
      <t>โครงการเฝ้าระวังด้านสุขาภิบาลอาหารตลาดบ้านระจัน</t>
    </r>
    <r>
      <rPr>
        <sz val="14"/>
        <color theme="1"/>
        <rFont val="TH SarabunPSK"/>
        <family val="2"/>
      </rPr>
      <t xml:space="preserve">
1. ค่าตอบแทนเจ้าหน้าที่ปฏิบัติงานนอกเวลา
2. ค่าวัสดุอุปกรณ์ในการดำเนินงาน (ป้าย Clean Food Good Taste)
3. ค่าชุดตรวจสารปนเปื้อนอันตรายในอาหาร
</t>
    </r>
  </si>
  <si>
    <r>
      <rPr>
        <u/>
        <sz val="14"/>
        <color theme="1"/>
        <rFont val="TH SarabunPSK"/>
        <family val="2"/>
      </rPr>
      <t>โครงการซ้อมแผนรับอุบัติเหตุ อุบัติภัยหมู่ เครือข่ายสุขภาพอำเภอค่ายบางระจัน</t>
    </r>
    <r>
      <rPr>
        <sz val="14"/>
        <color theme="1"/>
        <rFont val="TH SarabunPSK"/>
        <family val="2"/>
      </rPr>
      <t xml:space="preserve">
1.ค่าวัสดุ 1000 
2.ค่าสมนาคุณวิทยากรประจำกลุ่ม  1000 
3.ค่าน้ำมันเชื้อเพลิง1000
4.ค่าอาหารว่าง 2000
</t>
    </r>
  </si>
  <si>
    <t>โครงการพัฒนาความรู้เรื่องการช่วยฟื้นคืนชีพขั้นพื้นฐาน (BLS) และขั้นสูง (ACLS) โรงพยาบาลค่ายบางระจัน(เงินบำรุงโรงพยาบาลค่ายบางระจัน)</t>
  </si>
  <si>
    <r>
      <rPr>
        <u/>
        <sz val="14"/>
        <color theme="1"/>
        <rFont val="TH SarabunPSK"/>
        <family val="2"/>
      </rPr>
      <t>โครงการแก้ปัญหาโรคซึมเศร้าและการฆ่าตัวตาย อำเภอค่ายบางระจัน</t>
    </r>
    <r>
      <rPr>
        <sz val="14"/>
        <color theme="1"/>
        <rFont val="TH SarabunPSK"/>
        <family val="2"/>
      </rPr>
      <t xml:space="preserve">
1.ค่าอาหารว่าง เครื่องดื่ม และอาหารกลางวัน คนละ 120 บาท/คน/วัน จำนวน 125 คน เป็นเงิน 15,000 บาท
</t>
    </r>
  </si>
  <si>
    <r>
      <rPr>
        <u/>
        <sz val="14"/>
        <color theme="1"/>
        <rFont val="TH SarabunPSK"/>
        <family val="2"/>
      </rPr>
      <t>โครงการพัฒนาความรู้ด้านยาของเจ้าหน้าที่ในเครือข่ายคณะกรรมการบริหารงานสาธารณสุขระดับอำเภอค่ายบางระจัน ปีงบประมาณ 2563</t>
    </r>
    <r>
      <rPr>
        <sz val="14"/>
        <color theme="1"/>
        <rFont val="TH SarabunPSK"/>
        <family val="2"/>
      </rPr>
      <t xml:space="preserve">
1.ค่าอาหารกลางวัน อาหารว่างและเครื่องดื่ม
</t>
    </r>
  </si>
  <si>
    <t xml:space="preserve">1 คน
1 คน 
1 คน
2 คน
1 คน
3 คน
</t>
  </si>
  <si>
    <t>1 คน
1 คน
2 คน
2 คน
1 คน
1 คน
1 คน</t>
  </si>
  <si>
    <t>120,000 บาท
77,600 บาท
155,200 บาท
109,120 บาท
64,000 บาท
64,000 บาท
60,000 บาท</t>
  </si>
  <si>
    <t xml:space="preserve">1.ชุดตรวจยาบ้า กัญชา ในปัสสาวะ 36,000 บาท
2.ยาและเวชภัณฑ์ ในการบำบัด 20,000 บาท
3.อุปกรณ์ชุดตรวจ CO smoker 10,000 บาท
4.วัสดุสำนักงาน 28,400 บาท
</t>
  </si>
  <si>
    <t xml:space="preserve">79,500 บาท
</t>
  </si>
  <si>
    <t>เบญจมาศ</t>
  </si>
  <si>
    <r>
      <rPr>
        <u/>
        <sz val="14"/>
        <color theme="1"/>
        <rFont val="TH SarabunPSK"/>
        <family val="2"/>
      </rPr>
      <t>ดูแลผู้สูงอายุที่มีภาวะพี่งพิง ตำบลบางระจัน</t>
    </r>
    <r>
      <rPr>
        <sz val="14"/>
        <color theme="1"/>
        <rFont val="TH SarabunPSK"/>
        <family val="2"/>
      </rPr>
      <t xml:space="preserve">
จำนวนผู้สูอายุที่มีภาวะพึ่งพิง ตำบลบางระจัน จำนวน 27 คน 
</t>
    </r>
  </si>
  <si>
    <t>27,600 บาท
34,000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</si>
</sst>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 &quot;* #,##0.00_-;\-&quot; &quot;* #,##0.00_-;_-&quot; &quot;* &quot;-&quot;??_-;_-@_-"/>
    <numFmt numFmtId="43" formatCode="_-* #,##0.00_-;\-* #,##0.00_-;_-* &quot;-&quot;??_-;_-@_-"/>
    <numFmt numFmtId="187" formatCode="_-* #,##0_-;\-* #,##0_-;_-* &quot;-&quot;??_-;_-@_-"/>
  </numFmts>
  <fonts count="59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IT๙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sz val="12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Wingdings"/>
      <charset val="2"/>
    </font>
    <font>
      <sz val="11"/>
      <color theme="1"/>
      <name val="Tahoma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H SarabunIT๙"/>
      <family val="2"/>
    </font>
    <font>
      <b/>
      <sz val="16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rgb="FFFF0000"/>
      <name val="TH SarabunIT๙"/>
      <family val="2"/>
    </font>
    <font>
      <sz val="16"/>
      <color rgb="FFFF0000"/>
      <name val="TH SarabunPSK"/>
      <family val="2"/>
    </font>
    <font>
      <sz val="16"/>
      <name val="TH SarabunIT๙"/>
      <family val="2"/>
    </font>
    <font>
      <b/>
      <sz val="10"/>
      <color theme="1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u/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u/>
      <sz val="14"/>
      <color theme="1"/>
      <name val="TH SarabunPSK"/>
      <family val="2"/>
    </font>
    <font>
      <sz val="16"/>
      <color rgb="FFFFFF00"/>
      <name val="TH SarabunPSK"/>
      <family val="2"/>
    </font>
    <font>
      <b/>
      <sz val="16"/>
      <color rgb="FFFFFF00"/>
      <name val="TH SarabunPSK"/>
      <family val="2"/>
    </font>
    <font>
      <b/>
      <sz val="16"/>
      <color theme="8" tint="-0.499984740745262"/>
      <name val="TH SarabunPSK"/>
      <family val="2"/>
    </font>
    <font>
      <b/>
      <u/>
      <sz val="16"/>
      <color theme="8" tint="-0.499984740745262"/>
      <name val="TH SarabunPSK"/>
      <family val="2"/>
    </font>
    <font>
      <b/>
      <sz val="16"/>
      <color rgb="FFFF0000"/>
      <name val="TH SarabunPSK"/>
      <family val="2"/>
    </font>
    <font>
      <b/>
      <sz val="20"/>
      <name val="TH SarabunPSK"/>
      <family val="2"/>
    </font>
    <font>
      <sz val="11"/>
      <name val="Tahoma"/>
      <family val="2"/>
      <charset val="222"/>
      <scheme val="minor"/>
    </font>
    <font>
      <b/>
      <sz val="12"/>
      <name val="TH SarabunPSK"/>
      <family val="2"/>
    </font>
    <font>
      <b/>
      <sz val="16"/>
      <name val="TH SarabunIT๙"/>
      <family val="2"/>
    </font>
    <font>
      <sz val="14"/>
      <name val="Wingdings"/>
      <charset val="2"/>
    </font>
    <font>
      <b/>
      <sz val="16"/>
      <name val="Tahoma"/>
      <family val="2"/>
      <scheme val="minor"/>
    </font>
    <font>
      <sz val="18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7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color theme="1"/>
      <name val="Wingdings"/>
      <charset val="2"/>
    </font>
    <font>
      <b/>
      <sz val="16"/>
      <name val="TH SarabunPSK"/>
      <family val="2"/>
      <charset val="222"/>
    </font>
    <font>
      <b/>
      <sz val="16"/>
      <name val="Wingdings"/>
      <charset val="2"/>
    </font>
    <font>
      <sz val="16"/>
      <name val="TH SarabunPSK"/>
      <family val="2"/>
      <charset val="222"/>
    </font>
  </fonts>
  <fills count="18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465">
    <xf numFmtId="0" fontId="0" fillId="0" borderId="0" xfId="0"/>
    <xf numFmtId="0" fontId="3" fillId="0" borderId="0" xfId="0" applyFont="1" applyAlignment="1">
      <alignment vertical="top" wrapText="1"/>
    </xf>
    <xf numFmtId="2" fontId="4" fillId="11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1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4" fillId="12" borderId="4" xfId="1" applyNumberFormat="1" applyFont="1" applyFill="1" applyBorder="1" applyAlignment="1">
      <alignment horizontal="center" vertical="top" wrapText="1"/>
    </xf>
    <xf numFmtId="2" fontId="12" fillId="2" borderId="5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quotePrefix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13" borderId="0" xfId="0" applyFont="1" applyFill="1" applyAlignment="1">
      <alignment vertical="top"/>
    </xf>
    <xf numFmtId="0" fontId="3" fillId="13" borderId="0" xfId="0" applyFont="1" applyFill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 wrapText="1"/>
    </xf>
    <xf numFmtId="0" fontId="3" fillId="15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/>
    </xf>
    <xf numFmtId="0" fontId="3" fillId="12" borderId="1" xfId="0" applyFont="1" applyFill="1" applyBorder="1" applyAlignment="1">
      <alignment vertical="top" wrapText="1"/>
    </xf>
    <xf numFmtId="0" fontId="3" fillId="12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center" vertical="top"/>
    </xf>
    <xf numFmtId="0" fontId="3" fillId="12" borderId="1" xfId="0" applyFont="1" applyFill="1" applyBorder="1" applyAlignment="1">
      <alignment horizontal="left" vertical="top" wrapText="1"/>
    </xf>
    <xf numFmtId="0" fontId="21" fillId="0" borderId="0" xfId="0" applyFont="1" applyAlignment="1">
      <alignment vertical="center" wrapText="1"/>
    </xf>
    <xf numFmtId="0" fontId="21" fillId="0" borderId="12" xfId="0" applyFont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3" fillId="13" borderId="0" xfId="0" applyFont="1" applyFill="1" applyAlignment="1">
      <alignment vertical="top" wrapText="1"/>
    </xf>
    <xf numFmtId="0" fontId="23" fillId="2" borderId="1" xfId="0" applyFont="1" applyFill="1" applyBorder="1" applyAlignment="1">
      <alignment vertical="top"/>
    </xf>
    <xf numFmtId="0" fontId="23" fillId="2" borderId="1" xfId="0" applyFont="1" applyFill="1" applyBorder="1" applyAlignment="1">
      <alignment vertical="top" wrapText="1"/>
    </xf>
    <xf numFmtId="0" fontId="25" fillId="2" borderId="1" xfId="0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top"/>
    </xf>
    <xf numFmtId="0" fontId="23" fillId="0" borderId="1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11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13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15" borderId="1" xfId="0" applyFont="1" applyFill="1" applyBorder="1" applyAlignment="1">
      <alignment vertical="top"/>
    </xf>
    <xf numFmtId="0" fontId="3" fillId="15" borderId="0" xfId="0" applyFont="1" applyFill="1" applyAlignment="1">
      <alignment vertical="top" wrapText="1"/>
    </xf>
    <xf numFmtId="0" fontId="3" fillId="15" borderId="5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/>
    </xf>
    <xf numFmtId="2" fontId="4" fillId="12" borderId="1" xfId="1" applyNumberFormat="1" applyFont="1" applyFill="1" applyBorder="1" applyAlignment="1">
      <alignment horizontal="center" vertical="top" wrapText="1"/>
    </xf>
    <xf numFmtId="2" fontId="4" fillId="3" borderId="1" xfId="1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3" fillId="10" borderId="1" xfId="0" applyFont="1" applyFill="1" applyBorder="1" applyAlignment="1">
      <alignment vertical="top" wrapText="1"/>
    </xf>
    <xf numFmtId="0" fontId="23" fillId="10" borderId="1" xfId="0" applyFont="1" applyFill="1" applyBorder="1" applyAlignment="1">
      <alignment vertical="top"/>
    </xf>
    <xf numFmtId="3" fontId="23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12" fillId="3" borderId="5" xfId="1" applyNumberFormat="1" applyFont="1" applyFill="1" applyBorder="1" applyAlignment="1">
      <alignment horizontal="center" vertical="top" wrapText="1"/>
    </xf>
    <xf numFmtId="2" fontId="4" fillId="7" borderId="1" xfId="1" applyNumberFormat="1" applyFont="1" applyFill="1" applyBorder="1" applyAlignment="1">
      <alignment horizontal="center" vertical="top" wrapText="1"/>
    </xf>
    <xf numFmtId="0" fontId="29" fillId="12" borderId="1" xfId="0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 wrapText="1"/>
    </xf>
    <xf numFmtId="0" fontId="30" fillId="14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4" fontId="13" fillId="13" borderId="5" xfId="1" applyNumberFormat="1" applyFont="1" applyFill="1" applyBorder="1" applyAlignment="1">
      <alignment vertical="top" wrapText="1"/>
    </xf>
    <xf numFmtId="4" fontId="3" fillId="0" borderId="1" xfId="1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4" fontId="23" fillId="2" borderId="1" xfId="0" applyNumberFormat="1" applyFont="1" applyFill="1" applyBorder="1" applyAlignment="1">
      <alignment vertical="top"/>
    </xf>
    <xf numFmtId="4" fontId="23" fillId="0" borderId="1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horizontal="center" vertical="top" wrapText="1"/>
    </xf>
    <xf numFmtId="3" fontId="3" fillId="13" borderId="1" xfId="0" applyNumberFormat="1" applyFont="1" applyFill="1" applyBorder="1" applyAlignment="1">
      <alignment vertical="top"/>
    </xf>
    <xf numFmtId="3" fontId="3" fillId="13" borderId="1" xfId="0" applyNumberFormat="1" applyFont="1" applyFill="1" applyBorder="1" applyAlignment="1">
      <alignment horizontal="center" vertical="top" wrapText="1"/>
    </xf>
    <xf numFmtId="3" fontId="3" fillId="13" borderId="1" xfId="2" applyNumberFormat="1" applyFont="1" applyFill="1" applyBorder="1" applyAlignment="1">
      <alignment horizontal="center" vertical="top" wrapText="1"/>
    </xf>
    <xf numFmtId="3" fontId="3" fillId="13" borderId="0" xfId="0" applyNumberFormat="1" applyFont="1" applyFill="1" applyAlignment="1">
      <alignment vertical="top"/>
    </xf>
    <xf numFmtId="3" fontId="3" fillId="13" borderId="1" xfId="2" applyNumberFormat="1" applyFont="1" applyFill="1" applyBorder="1" applyAlignment="1">
      <alignment vertical="top"/>
    </xf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vertical="top"/>
    </xf>
    <xf numFmtId="3" fontId="3" fillId="2" borderId="1" xfId="0" applyNumberFormat="1" applyFont="1" applyFill="1" applyBorder="1" applyAlignment="1">
      <alignment horizontal="center" vertical="top" wrapText="1"/>
    </xf>
    <xf numFmtId="3" fontId="26" fillId="0" borderId="1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top"/>
    </xf>
    <xf numFmtId="3" fontId="26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1" fillId="0" borderId="1" xfId="0" applyFont="1" applyBorder="1" applyAlignment="1">
      <alignment horizontal="center" vertical="top"/>
    </xf>
    <xf numFmtId="4" fontId="32" fillId="0" borderId="1" xfId="0" applyNumberFormat="1" applyFont="1" applyBorder="1" applyAlignment="1">
      <alignment vertical="top"/>
    </xf>
    <xf numFmtId="44" fontId="32" fillId="0" borderId="1" xfId="4" applyFont="1" applyBorder="1" applyAlignment="1">
      <alignment vertical="top"/>
    </xf>
    <xf numFmtId="0" fontId="32" fillId="0" borderId="1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31" fillId="0" borderId="1" xfId="0" applyFont="1" applyBorder="1" applyAlignment="1">
      <alignment vertical="top"/>
    </xf>
    <xf numFmtId="4" fontId="31" fillId="0" borderId="1" xfId="0" applyNumberFormat="1" applyFont="1" applyBorder="1" applyAlignment="1">
      <alignment vertical="top"/>
    </xf>
    <xf numFmtId="0" fontId="3" fillId="0" borderId="0" xfId="0" applyFont="1" applyFill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3" fontId="5" fillId="0" borderId="1" xfId="2" applyFont="1" applyFill="1" applyBorder="1" applyAlignment="1">
      <alignment horizontal="center" vertical="top" wrapText="1"/>
    </xf>
    <xf numFmtId="43" fontId="5" fillId="0" borderId="1" xfId="2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/>
    </xf>
    <xf numFmtId="43" fontId="5" fillId="0" borderId="1" xfId="2" applyFont="1" applyFill="1" applyBorder="1" applyAlignment="1">
      <alignment horizontal="center" vertical="top"/>
    </xf>
    <xf numFmtId="4" fontId="33" fillId="0" borderId="1" xfId="0" applyNumberFormat="1" applyFont="1" applyFill="1" applyBorder="1" applyAlignment="1">
      <alignment vertical="top"/>
    </xf>
    <xf numFmtId="4" fontId="5" fillId="0" borderId="1" xfId="0" applyNumberFormat="1" applyFont="1" applyFill="1" applyBorder="1" applyAlignment="1">
      <alignment vertical="top"/>
    </xf>
    <xf numFmtId="0" fontId="3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43" fontId="5" fillId="0" borderId="1" xfId="2" applyFont="1" applyFill="1" applyBorder="1" applyAlignment="1">
      <alignment vertical="top"/>
    </xf>
    <xf numFmtId="0" fontId="5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43" fontId="4" fillId="0" borderId="1" xfId="2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left" vertical="top"/>
    </xf>
    <xf numFmtId="43" fontId="5" fillId="0" borderId="1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/>
    </xf>
    <xf numFmtId="43" fontId="4" fillId="0" borderId="1" xfId="2" applyFont="1" applyFill="1" applyBorder="1" applyAlignment="1">
      <alignment vertical="top"/>
    </xf>
    <xf numFmtId="0" fontId="3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quotePrefix="1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/>
    <xf numFmtId="0" fontId="4" fillId="0" borderId="1" xfId="0" applyFont="1" applyFill="1" applyBorder="1" applyAlignment="1">
      <alignment vertical="top"/>
    </xf>
    <xf numFmtId="4" fontId="0" fillId="0" borderId="0" xfId="0" applyNumberFormat="1" applyAlignment="1">
      <alignment vertical="top" wrapText="1"/>
    </xf>
    <xf numFmtId="0" fontId="3" fillId="16" borderId="1" xfId="0" applyFont="1" applyFill="1" applyBorder="1" applyAlignment="1">
      <alignment vertical="top" wrapText="1"/>
    </xf>
    <xf numFmtId="3" fontId="3" fillId="16" borderId="1" xfId="0" applyNumberFormat="1" applyFont="1" applyFill="1" applyBorder="1" applyAlignment="1">
      <alignment horizontal="center" vertical="top" wrapText="1"/>
    </xf>
    <xf numFmtId="3" fontId="3" fillId="16" borderId="1" xfId="0" applyNumberFormat="1" applyFont="1" applyFill="1" applyBorder="1" applyAlignment="1">
      <alignment horizontal="center" vertical="top"/>
    </xf>
    <xf numFmtId="0" fontId="3" fillId="16" borderId="1" xfId="0" applyFont="1" applyFill="1" applyBorder="1" applyAlignment="1">
      <alignment horizontal="left" vertical="top" wrapText="1"/>
    </xf>
    <xf numFmtId="4" fontId="38" fillId="16" borderId="1" xfId="0" applyNumberFormat="1" applyFont="1" applyFill="1" applyBorder="1" applyAlignment="1">
      <alignment vertical="top"/>
    </xf>
    <xf numFmtId="3" fontId="39" fillId="16" borderId="1" xfId="0" applyNumberFormat="1" applyFont="1" applyFill="1" applyBorder="1" applyAlignment="1">
      <alignment horizontal="center" vertical="top"/>
    </xf>
    <xf numFmtId="4" fontId="39" fillId="16" borderId="1" xfId="0" applyNumberFormat="1" applyFont="1" applyFill="1" applyBorder="1" applyAlignment="1">
      <alignment vertical="top"/>
    </xf>
    <xf numFmtId="3" fontId="39" fillId="16" borderId="1" xfId="0" applyNumberFormat="1" applyFont="1" applyFill="1" applyBorder="1" applyAlignment="1">
      <alignment vertical="top"/>
    </xf>
    <xf numFmtId="4" fontId="39" fillId="16" borderId="1" xfId="0" applyNumberFormat="1" applyFont="1" applyFill="1" applyBorder="1" applyAlignment="1">
      <alignment vertical="top" wrapText="1"/>
    </xf>
    <xf numFmtId="0" fontId="16" fillId="16" borderId="1" xfId="0" applyFont="1" applyFill="1" applyBorder="1" applyAlignment="1">
      <alignment horizontal="center" vertical="top" wrapText="1"/>
    </xf>
    <xf numFmtId="3" fontId="39" fillId="16" borderId="0" xfId="0" applyNumberFormat="1" applyFont="1" applyFill="1" applyBorder="1" applyAlignment="1">
      <alignment horizontal="center" vertical="top"/>
    </xf>
    <xf numFmtId="4" fontId="39" fillId="16" borderId="0" xfId="0" applyNumberFormat="1" applyFont="1" applyFill="1" applyBorder="1" applyAlignment="1">
      <alignment vertical="top"/>
    </xf>
    <xf numFmtId="0" fontId="3" fillId="16" borderId="1" xfId="0" applyFont="1" applyFill="1" applyBorder="1" applyAlignment="1">
      <alignment vertical="top"/>
    </xf>
    <xf numFmtId="0" fontId="3" fillId="16" borderId="1" xfId="0" applyFont="1" applyFill="1" applyBorder="1" applyAlignment="1">
      <alignment horizontal="center" vertical="top"/>
    </xf>
    <xf numFmtId="2" fontId="4" fillId="3" borderId="1" xfId="1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11" fillId="9" borderId="1" xfId="0" applyFont="1" applyFill="1" applyBorder="1" applyAlignment="1">
      <alignment horizontal="center" vertical="top" wrapText="1"/>
    </xf>
    <xf numFmtId="43" fontId="11" fillId="0" borderId="1" xfId="2" applyFont="1" applyBorder="1" applyAlignment="1">
      <alignment horizontal="center" vertical="top" wrapText="1"/>
    </xf>
    <xf numFmtId="187" fontId="12" fillId="0" borderId="1" xfId="2" applyNumberFormat="1" applyFont="1" applyBorder="1" applyAlignment="1">
      <alignment vertical="top" wrapText="1"/>
    </xf>
    <xf numFmtId="3" fontId="11" fillId="0" borderId="1" xfId="0" applyNumberFormat="1" applyFont="1" applyBorder="1" applyAlignment="1">
      <alignment horizontal="center" vertical="top" wrapText="1"/>
    </xf>
    <xf numFmtId="187" fontId="11" fillId="0" borderId="1" xfId="0" applyNumberFormat="1" applyFont="1" applyBorder="1" applyAlignment="1">
      <alignment horizontal="center" vertical="top" wrapText="1"/>
    </xf>
    <xf numFmtId="43" fontId="11" fillId="9" borderId="1" xfId="2" applyFont="1" applyFill="1" applyBorder="1" applyAlignment="1">
      <alignment horizontal="center" vertical="top" wrapText="1"/>
    </xf>
    <xf numFmtId="187" fontId="12" fillId="9" borderId="1" xfId="2" applyNumberFormat="1" applyFont="1" applyFill="1" applyBorder="1" applyAlignment="1">
      <alignment vertical="top" wrapText="1"/>
    </xf>
    <xf numFmtId="0" fontId="10" fillId="15" borderId="0" xfId="0" applyFont="1" applyFill="1" applyAlignment="1">
      <alignment vertical="top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top" wrapText="1"/>
    </xf>
    <xf numFmtId="0" fontId="5" fillId="15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3" fontId="5" fillId="0" borderId="5" xfId="1" applyNumberFormat="1" applyFont="1" applyFill="1" applyBorder="1" applyAlignment="1">
      <alignment horizontal="center" vertical="top" wrapText="1"/>
    </xf>
    <xf numFmtId="4" fontId="5" fillId="0" borderId="5" xfId="1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2" fontId="5" fillId="0" borderId="6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5" fillId="16" borderId="1" xfId="0" applyFont="1" applyFill="1" applyBorder="1" applyAlignment="1">
      <alignment vertical="top" wrapText="1"/>
    </xf>
    <xf numFmtId="0" fontId="5" fillId="16" borderId="6" xfId="0" applyFont="1" applyFill="1" applyBorder="1" applyAlignment="1">
      <alignment vertical="top" wrapText="1"/>
    </xf>
    <xf numFmtId="0" fontId="5" fillId="16" borderId="1" xfId="0" applyFont="1" applyFill="1" applyBorder="1" applyAlignment="1">
      <alignment horizontal="center" vertical="top" wrapText="1"/>
    </xf>
    <xf numFmtId="0" fontId="27" fillId="16" borderId="1" xfId="0" applyFont="1" applyFill="1" applyBorder="1" applyAlignment="1">
      <alignment vertical="top" wrapText="1"/>
    </xf>
    <xf numFmtId="4" fontId="5" fillId="16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3" fontId="5" fillId="16" borderId="1" xfId="0" applyNumberFormat="1" applyFont="1" applyFill="1" applyBorder="1" applyAlignment="1">
      <alignment horizontal="center" vertical="top" wrapText="1"/>
    </xf>
    <xf numFmtId="3" fontId="5" fillId="16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vertical="top" wrapText="1"/>
    </xf>
    <xf numFmtId="3" fontId="5" fillId="0" borderId="6" xfId="0" applyNumberFormat="1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left" vertical="top" wrapText="1"/>
    </xf>
    <xf numFmtId="3" fontId="5" fillId="16" borderId="6" xfId="0" applyNumberFormat="1" applyFont="1" applyFill="1" applyBorder="1" applyAlignment="1">
      <alignment horizontal="center" vertical="top" wrapText="1"/>
    </xf>
    <xf numFmtId="49" fontId="13" fillId="16" borderId="1" xfId="0" applyNumberFormat="1" applyFont="1" applyFill="1" applyBorder="1" applyAlignment="1">
      <alignment horizontal="center" vertical="top" wrapText="1"/>
    </xf>
    <xf numFmtId="0" fontId="13" fillId="16" borderId="1" xfId="0" applyFont="1" applyFill="1" applyBorder="1" applyAlignment="1">
      <alignment horizontal="center" vertical="top" wrapText="1"/>
    </xf>
    <xf numFmtId="0" fontId="46" fillId="16" borderId="1" xfId="0" applyFont="1" applyFill="1" applyBorder="1" applyAlignment="1">
      <alignment horizontal="center" vertical="top" wrapText="1"/>
    </xf>
    <xf numFmtId="0" fontId="5" fillId="16" borderId="0" xfId="0" applyFont="1" applyFill="1" applyAlignment="1">
      <alignment vertical="top" wrapText="1"/>
    </xf>
    <xf numFmtId="4" fontId="12" fillId="16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13" borderId="1" xfId="0" applyFont="1" applyFill="1" applyBorder="1" applyAlignment="1">
      <alignment horizontal="center" vertical="top" wrapText="1"/>
    </xf>
    <xf numFmtId="0" fontId="44" fillId="13" borderId="1" xfId="0" applyFont="1" applyFill="1" applyBorder="1"/>
    <xf numFmtId="0" fontId="13" fillId="13" borderId="1" xfId="0" applyFont="1" applyFill="1" applyBorder="1" applyAlignment="1">
      <alignment vertical="top" wrapText="1"/>
    </xf>
    <xf numFmtId="3" fontId="5" fillId="13" borderId="1" xfId="0" applyNumberFormat="1" applyFont="1" applyFill="1" applyBorder="1" applyAlignment="1">
      <alignment horizontal="center" vertical="top" wrapText="1"/>
    </xf>
    <xf numFmtId="4" fontId="5" fillId="13" borderId="1" xfId="0" applyNumberFormat="1" applyFont="1" applyFill="1" applyBorder="1" applyAlignment="1">
      <alignment vertical="top" wrapText="1"/>
    </xf>
    <xf numFmtId="3" fontId="5" fillId="13" borderId="1" xfId="0" applyNumberFormat="1" applyFont="1" applyFill="1" applyBorder="1" applyAlignment="1">
      <alignment vertical="top" wrapText="1"/>
    </xf>
    <xf numFmtId="0" fontId="47" fillId="13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7" fillId="0" borderId="1" xfId="0" applyFont="1" applyFill="1" applyBorder="1" applyAlignment="1">
      <alignment horizontal="center" vertical="top" wrapText="1"/>
    </xf>
    <xf numFmtId="49" fontId="5" fillId="16" borderId="1" xfId="0" applyNumberFormat="1" applyFont="1" applyFill="1" applyBorder="1" applyAlignment="1">
      <alignment horizontal="center" vertical="top" wrapText="1"/>
    </xf>
    <xf numFmtId="0" fontId="4" fillId="16" borderId="1" xfId="0" applyFont="1" applyFill="1" applyBorder="1" applyAlignment="1">
      <alignment horizontal="center" vertical="top" wrapText="1"/>
    </xf>
    <xf numFmtId="0" fontId="47" fillId="16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16" borderId="0" xfId="0" applyFont="1" applyFill="1" applyBorder="1" applyAlignment="1">
      <alignment vertical="top" wrapText="1"/>
    </xf>
    <xf numFmtId="0" fontId="5" fillId="16" borderId="0" xfId="0" applyFont="1" applyFill="1" applyBorder="1" applyAlignment="1">
      <alignment horizontal="center" vertical="top" wrapText="1"/>
    </xf>
    <xf numFmtId="0" fontId="46" fillId="16" borderId="0" xfId="0" applyFont="1" applyFill="1" applyBorder="1" applyAlignment="1">
      <alignment horizontal="center" vertical="top" wrapText="1"/>
    </xf>
    <xf numFmtId="0" fontId="4" fillId="16" borderId="0" xfId="0" applyFont="1" applyFill="1" applyBorder="1" applyAlignment="1">
      <alignment horizontal="center" vertical="top" wrapText="1"/>
    </xf>
    <xf numFmtId="49" fontId="4" fillId="16" borderId="0" xfId="0" applyNumberFormat="1" applyFont="1" applyFill="1" applyBorder="1" applyAlignment="1">
      <alignment horizontal="center" vertical="top" wrapText="1"/>
    </xf>
    <xf numFmtId="4" fontId="13" fillId="16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7" fillId="0" borderId="0" xfId="0" applyFont="1" applyAlignment="1">
      <alignment vertical="top" wrapText="1"/>
    </xf>
    <xf numFmtId="4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0" fontId="36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4" fontId="36" fillId="0" borderId="1" xfId="0" applyNumberFormat="1" applyFont="1" applyBorder="1" applyAlignment="1">
      <alignment vertical="top" wrapText="1"/>
    </xf>
    <xf numFmtId="0" fontId="48" fillId="0" borderId="0" xfId="0" applyFont="1" applyAlignment="1">
      <alignment vertical="center" wrapText="1"/>
    </xf>
    <xf numFmtId="0" fontId="48" fillId="0" borderId="1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7" fillId="0" borderId="1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vertical="top"/>
    </xf>
    <xf numFmtId="4" fontId="13" fillId="13" borderId="1" xfId="0" applyNumberFormat="1" applyFont="1" applyFill="1" applyBorder="1" applyAlignment="1">
      <alignment vertical="top"/>
    </xf>
    <xf numFmtId="0" fontId="5" fillId="13" borderId="0" xfId="0" applyFont="1" applyFill="1" applyAlignment="1">
      <alignment vertical="top" wrapText="1"/>
    </xf>
    <xf numFmtId="0" fontId="5" fillId="13" borderId="1" xfId="0" quotePrefix="1" applyFont="1" applyFill="1" applyBorder="1" applyAlignment="1">
      <alignment horizontal="center" vertical="top" wrapText="1"/>
    </xf>
    <xf numFmtId="4" fontId="5" fillId="13" borderId="1" xfId="0" quotePrefix="1" applyNumberFormat="1" applyFont="1" applyFill="1" applyBorder="1" applyAlignment="1">
      <alignment horizontal="center" vertical="top" wrapText="1"/>
    </xf>
    <xf numFmtId="4" fontId="5" fillId="13" borderId="1" xfId="0" applyNumberFormat="1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13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2" fontId="5" fillId="16" borderId="1" xfId="0" applyNumberFormat="1" applyFont="1" applyFill="1" applyBorder="1" applyAlignment="1">
      <alignment horizontal="center" vertical="top" wrapText="1"/>
    </xf>
    <xf numFmtId="1" fontId="5" fillId="16" borderId="1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vertical="top"/>
    </xf>
    <xf numFmtId="0" fontId="5" fillId="10" borderId="1" xfId="0" applyFont="1" applyFill="1" applyBorder="1" applyAlignment="1">
      <alignment vertical="top" wrapText="1"/>
    </xf>
    <xf numFmtId="1" fontId="5" fillId="13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49" fillId="0" borderId="1" xfId="0" applyFont="1" applyBorder="1" applyAlignment="1">
      <alignment vertical="top" wrapText="1"/>
    </xf>
    <xf numFmtId="4" fontId="49" fillId="0" borderId="1" xfId="0" applyNumberFormat="1" applyFont="1" applyBorder="1" applyAlignment="1">
      <alignment vertical="top" wrapText="1"/>
    </xf>
    <xf numFmtId="0" fontId="50" fillId="0" borderId="0" xfId="0" applyFont="1" applyFill="1"/>
    <xf numFmtId="2" fontId="4" fillId="0" borderId="0" xfId="1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6" fillId="12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15" fontId="5" fillId="0" borderId="1" xfId="0" applyNumberFormat="1" applyFont="1" applyFill="1" applyBorder="1" applyAlignment="1">
      <alignment vertical="top"/>
    </xf>
    <xf numFmtId="1" fontId="5" fillId="0" borderId="1" xfId="0" applyNumberFormat="1" applyFont="1" applyFill="1" applyBorder="1" applyAlignment="1">
      <alignment vertical="top" wrapText="1"/>
    </xf>
    <xf numFmtId="43" fontId="5" fillId="0" borderId="1" xfId="0" applyNumberFormat="1" applyFont="1" applyFill="1" applyBorder="1" applyAlignment="1">
      <alignment horizontal="center" vertical="top"/>
    </xf>
    <xf numFmtId="0" fontId="50" fillId="0" borderId="0" xfId="0" applyFont="1" applyFill="1" applyAlignment="1"/>
    <xf numFmtId="0" fontId="10" fillId="0" borderId="1" xfId="0" applyFont="1" applyBorder="1"/>
    <xf numFmtId="0" fontId="0" fillId="0" borderId="1" xfId="0" applyBorder="1"/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/>
    <xf numFmtId="3" fontId="38" fillId="16" borderId="1" xfId="0" quotePrefix="1" applyNumberFormat="1" applyFont="1" applyFill="1" applyBorder="1" applyAlignment="1">
      <alignment horizontal="center" vertical="top"/>
    </xf>
    <xf numFmtId="3" fontId="38" fillId="16" borderId="1" xfId="0" applyNumberFormat="1" applyFont="1" applyFill="1" applyBorder="1" applyAlignment="1">
      <alignment horizontal="center" vertical="top"/>
    </xf>
    <xf numFmtId="3" fontId="38" fillId="16" borderId="1" xfId="0" applyNumberFormat="1" applyFont="1" applyFill="1" applyBorder="1" applyAlignment="1">
      <alignment vertical="top"/>
    </xf>
    <xf numFmtId="4" fontId="38" fillId="16" borderId="1" xfId="0" applyNumberFormat="1" applyFont="1" applyFill="1" applyBorder="1" applyAlignment="1">
      <alignment vertical="top" wrapText="1"/>
    </xf>
    <xf numFmtId="4" fontId="11" fillId="0" borderId="1" xfId="0" applyNumberFormat="1" applyFont="1" applyBorder="1"/>
    <xf numFmtId="0" fontId="0" fillId="0" borderId="10" xfId="0" applyBorder="1"/>
    <xf numFmtId="0" fontId="0" fillId="0" borderId="0" xfId="0" applyBorder="1"/>
    <xf numFmtId="0" fontId="10" fillId="0" borderId="1" xfId="0" applyFont="1" applyBorder="1" applyAlignment="1">
      <alignment horizontal="center" vertical="top"/>
    </xf>
    <xf numFmtId="0" fontId="52" fillId="0" borderId="1" xfId="0" applyFont="1" applyFill="1" applyBorder="1" applyAlignment="1">
      <alignment horizontal="center" vertical="top" wrapText="1" readingOrder="1"/>
    </xf>
    <xf numFmtId="0" fontId="3" fillId="0" borderId="1" xfId="0" applyFont="1" applyBorder="1" applyAlignment="1">
      <alignment vertical="top" wrapText="1"/>
    </xf>
    <xf numFmtId="4" fontId="53" fillId="16" borderId="1" xfId="0" applyNumberFormat="1" applyFont="1" applyFill="1" applyBorder="1" applyAlignment="1">
      <alignment vertical="top"/>
    </xf>
    <xf numFmtId="0" fontId="51" fillId="0" borderId="1" xfId="0" applyFont="1" applyFill="1" applyBorder="1" applyAlignment="1">
      <alignment horizontal="center" vertical="top" wrapText="1" readingOrder="1"/>
    </xf>
    <xf numFmtId="0" fontId="11" fillId="0" borderId="1" xfId="0" applyFont="1" applyFill="1" applyBorder="1" applyAlignment="1">
      <alignment horizontal="center" vertical="top"/>
    </xf>
    <xf numFmtId="2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right" vertical="top"/>
    </xf>
    <xf numFmtId="0" fontId="52" fillId="0" borderId="1" xfId="0" applyFont="1" applyFill="1" applyBorder="1" applyAlignment="1">
      <alignment horizontal="left" vertical="top" wrapText="1" readingOrder="1"/>
    </xf>
    <xf numFmtId="3" fontId="52" fillId="0" borderId="1" xfId="0" applyNumberFormat="1" applyFont="1" applyFill="1" applyBorder="1" applyAlignment="1">
      <alignment horizontal="center" vertical="top" wrapText="1" readingOrder="1"/>
    </xf>
    <xf numFmtId="4" fontId="52" fillId="0" borderId="1" xfId="0" applyNumberFormat="1" applyFont="1" applyFill="1" applyBorder="1" applyAlignment="1">
      <alignment horizontal="right" vertical="top" wrapText="1" readingOrder="1"/>
    </xf>
    <xf numFmtId="3" fontId="52" fillId="0" borderId="1" xfId="0" applyNumberFormat="1" applyFont="1" applyFill="1" applyBorder="1" applyAlignment="1">
      <alignment horizontal="right" vertical="top" wrapText="1" readingOrder="1"/>
    </xf>
    <xf numFmtId="0" fontId="52" fillId="0" borderId="1" xfId="0" applyFont="1" applyFill="1" applyBorder="1" applyAlignment="1">
      <alignment horizontal="right" vertical="top" wrapText="1" readingOrder="1"/>
    </xf>
    <xf numFmtId="4" fontId="51" fillId="0" borderId="1" xfId="0" applyNumberFormat="1" applyFont="1" applyFill="1" applyBorder="1" applyAlignment="1">
      <alignment horizontal="right" vertical="top" wrapText="1" readingOrder="1"/>
    </xf>
    <xf numFmtId="0" fontId="52" fillId="0" borderId="18" xfId="0" applyFont="1" applyFill="1" applyBorder="1" applyAlignment="1">
      <alignment vertical="top" wrapText="1" readingOrder="1"/>
    </xf>
    <xf numFmtId="0" fontId="52" fillId="0" borderId="19" xfId="0" applyFont="1" applyFill="1" applyBorder="1" applyAlignment="1">
      <alignment horizontal="center" vertical="top" wrapText="1" readingOrder="1"/>
    </xf>
    <xf numFmtId="0" fontId="52" fillId="0" borderId="17" xfId="0" applyFont="1" applyFill="1" applyBorder="1" applyAlignment="1">
      <alignment horizontal="left" vertical="top" wrapText="1" readingOrder="1"/>
    </xf>
    <xf numFmtId="0" fontId="52" fillId="0" borderId="16" xfId="0" applyFont="1" applyFill="1" applyBorder="1" applyAlignment="1">
      <alignment horizontal="left" vertical="top" wrapText="1" readingOrder="1"/>
    </xf>
    <xf numFmtId="0" fontId="52" fillId="0" borderId="16" xfId="0" applyFont="1" applyFill="1" applyBorder="1" applyAlignment="1">
      <alignment horizontal="center" vertical="top" wrapText="1" readingOrder="1"/>
    </xf>
    <xf numFmtId="0" fontId="10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3" fontId="5" fillId="0" borderId="6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vertical="top" wrapText="1"/>
    </xf>
    <xf numFmtId="44" fontId="13" fillId="0" borderId="0" xfId="4" applyFont="1" applyBorder="1" applyAlignment="1">
      <alignment vertical="top" wrapText="1"/>
    </xf>
    <xf numFmtId="0" fontId="29" fillId="1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0" fontId="3" fillId="17" borderId="1" xfId="0" applyFont="1" applyFill="1" applyBorder="1" applyAlignment="1">
      <alignment vertical="top" wrapText="1"/>
    </xf>
    <xf numFmtId="0" fontId="37" fillId="17" borderId="1" xfId="0" applyFont="1" applyFill="1" applyBorder="1" applyAlignment="1">
      <alignment vertical="top" wrapText="1"/>
    </xf>
    <xf numFmtId="4" fontId="3" fillId="17" borderId="1" xfId="0" applyNumberFormat="1" applyFont="1" applyFill="1" applyBorder="1" applyAlignment="1">
      <alignment vertical="top" wrapText="1"/>
    </xf>
    <xf numFmtId="0" fontId="6" fillId="17" borderId="1" xfId="0" applyFont="1" applyFill="1" applyBorder="1" applyAlignment="1">
      <alignment vertical="top" wrapText="1"/>
    </xf>
    <xf numFmtId="3" fontId="51" fillId="0" borderId="1" xfId="0" applyNumberFormat="1" applyFont="1" applyFill="1" applyBorder="1" applyAlignment="1">
      <alignment horizontal="center" vertical="top" wrapText="1" readingOrder="1"/>
    </xf>
    <xf numFmtId="4" fontId="52" fillId="0" borderId="19" xfId="0" applyNumberFormat="1" applyFont="1" applyFill="1" applyBorder="1" applyAlignment="1">
      <alignment horizontal="right" vertical="top" wrapText="1" readingOrder="1"/>
    </xf>
    <xf numFmtId="4" fontId="52" fillId="0" borderId="16" xfId="0" applyNumberFormat="1" applyFont="1" applyFill="1" applyBorder="1" applyAlignment="1">
      <alignment horizontal="right" vertical="top" wrapText="1" readingOrder="1"/>
    </xf>
    <xf numFmtId="4" fontId="11" fillId="0" borderId="1" xfId="0" applyNumberFormat="1" applyFont="1" applyFill="1" applyBorder="1" applyAlignment="1">
      <alignment horizontal="right" vertical="top"/>
    </xf>
    <xf numFmtId="3" fontId="10" fillId="0" borderId="1" xfId="0" applyNumberFormat="1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vertical="top" wrapText="1"/>
    </xf>
    <xf numFmtId="3" fontId="27" fillId="0" borderId="0" xfId="0" applyNumberFormat="1" applyFont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17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horizontal="center" vertical="top" wrapText="1"/>
    </xf>
    <xf numFmtId="4" fontId="11" fillId="9" borderId="1" xfId="0" applyNumberFormat="1" applyFont="1" applyFill="1" applyBorder="1" applyAlignment="1">
      <alignment horizontal="center" vertical="top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40" fillId="15" borderId="0" xfId="0" applyFont="1" applyFill="1" applyAlignment="1">
      <alignment horizontal="left" wrapText="1"/>
    </xf>
    <xf numFmtId="0" fontId="40" fillId="15" borderId="0" xfId="0" applyFont="1" applyFill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1" fillId="9" borderId="5" xfId="0" applyFont="1" applyFill="1" applyBorder="1" applyAlignment="1">
      <alignment horizontal="center" vertical="top" wrapText="1"/>
    </xf>
    <xf numFmtId="0" fontId="11" fillId="9" borderId="7" xfId="0" applyFont="1" applyFill="1" applyBorder="1" applyAlignment="1">
      <alignment horizontal="center" vertical="top" wrapText="1"/>
    </xf>
    <xf numFmtId="0" fontId="11" fillId="9" borderId="6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9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51" fillId="0" borderId="1" xfId="0" applyFont="1" applyFill="1" applyBorder="1" applyAlignment="1">
      <alignment horizontal="center" vertical="top" wrapText="1" readingOrder="1"/>
    </xf>
    <xf numFmtId="0" fontId="51" fillId="0" borderId="2" xfId="0" applyFont="1" applyFill="1" applyBorder="1" applyAlignment="1">
      <alignment horizontal="center" vertical="top" wrapText="1" readingOrder="1"/>
    </xf>
    <xf numFmtId="0" fontId="51" fillId="0" borderId="4" xfId="0" applyFont="1" applyFill="1" applyBorder="1" applyAlignment="1">
      <alignment horizontal="center" vertical="top" wrapText="1" readingOrder="1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29" fillId="14" borderId="1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center" wrapText="1"/>
    </xf>
    <xf numFmtId="2" fontId="4" fillId="3" borderId="6" xfId="1" applyNumberFormat="1" applyFont="1" applyFill="1" applyBorder="1" applyAlignment="1">
      <alignment horizontal="center" vertical="center" wrapText="1"/>
    </xf>
    <xf numFmtId="2" fontId="12" fillId="6" borderId="2" xfId="1" applyNumberFormat="1" applyFont="1" applyFill="1" applyBorder="1" applyAlignment="1">
      <alignment horizontal="center" vertical="top" wrapText="1"/>
    </xf>
    <xf numFmtId="2" fontId="12" fillId="6" borderId="4" xfId="1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49" fontId="4" fillId="3" borderId="9" xfId="1" applyNumberFormat="1" applyFont="1" applyFill="1" applyBorder="1" applyAlignment="1">
      <alignment horizontal="center" vertical="top" wrapText="1"/>
    </xf>
    <xf numFmtId="49" fontId="4" fillId="3" borderId="10" xfId="1" applyNumberFormat="1" applyFont="1" applyFill="1" applyBorder="1" applyAlignment="1">
      <alignment horizontal="center" vertical="top" wrapText="1"/>
    </xf>
    <xf numFmtId="49" fontId="4" fillId="3" borderId="11" xfId="1" applyNumberFormat="1" applyFont="1" applyFill="1" applyBorder="1" applyAlignment="1">
      <alignment horizontal="center" vertical="top" wrapText="1"/>
    </xf>
    <xf numFmtId="2" fontId="4" fillId="7" borderId="9" xfId="1" applyNumberFormat="1" applyFont="1" applyFill="1" applyBorder="1" applyAlignment="1">
      <alignment horizontal="center" vertical="center" wrapText="1"/>
    </xf>
    <xf numFmtId="2" fontId="4" fillId="7" borderId="11" xfId="1" applyNumberFormat="1" applyFont="1" applyFill="1" applyBorder="1" applyAlignment="1">
      <alignment horizontal="center" vertical="center" wrapText="1"/>
    </xf>
    <xf numFmtId="2" fontId="4" fillId="7" borderId="15" xfId="1" applyNumberFormat="1" applyFont="1" applyFill="1" applyBorder="1" applyAlignment="1">
      <alignment horizontal="center" vertical="center" wrapText="1"/>
    </xf>
    <xf numFmtId="2" fontId="4" fillId="7" borderId="14" xfId="1" applyNumberFormat="1" applyFont="1" applyFill="1" applyBorder="1" applyAlignment="1">
      <alignment horizontal="center" vertical="center" wrapText="1"/>
    </xf>
    <xf numFmtId="2" fontId="4" fillId="7" borderId="8" xfId="1" applyNumberFormat="1" applyFont="1" applyFill="1" applyBorder="1" applyAlignment="1">
      <alignment horizontal="center" vertical="center" wrapText="1"/>
    </xf>
    <xf numFmtId="2" fontId="4" fillId="7" borderId="13" xfId="1" applyNumberFormat="1" applyFont="1" applyFill="1" applyBorder="1" applyAlignment="1">
      <alignment horizontal="center" vertical="center" wrapText="1"/>
    </xf>
    <xf numFmtId="2" fontId="4" fillId="3" borderId="9" xfId="1" applyNumberFormat="1" applyFont="1" applyFill="1" applyBorder="1" applyAlignment="1">
      <alignment horizontal="center" vertical="top" wrapText="1"/>
    </xf>
    <xf numFmtId="2" fontId="4" fillId="3" borderId="10" xfId="1" applyNumberFormat="1" applyFont="1" applyFill="1" applyBorder="1" applyAlignment="1">
      <alignment horizontal="center" vertical="top" wrapText="1"/>
    </xf>
    <xf numFmtId="49" fontId="12" fillId="2" borderId="9" xfId="1" applyNumberFormat="1" applyFont="1" applyFill="1" applyBorder="1" applyAlignment="1">
      <alignment horizontal="center" vertical="top" wrapText="1"/>
    </xf>
    <xf numFmtId="49" fontId="12" fillId="2" borderId="10" xfId="1" applyNumberFormat="1" applyFont="1" applyFill="1" applyBorder="1" applyAlignment="1">
      <alignment horizontal="center" vertical="top" wrapText="1"/>
    </xf>
    <xf numFmtId="49" fontId="12" fillId="2" borderId="11" xfId="1" applyNumberFormat="1" applyFont="1" applyFill="1" applyBorder="1" applyAlignment="1">
      <alignment horizontal="center" vertical="top" wrapText="1"/>
    </xf>
    <xf numFmtId="49" fontId="12" fillId="2" borderId="8" xfId="1" applyNumberFormat="1" applyFont="1" applyFill="1" applyBorder="1" applyAlignment="1">
      <alignment horizontal="center" vertical="top" wrapText="1"/>
    </xf>
    <xf numFmtId="49" fontId="12" fillId="2" borderId="12" xfId="1" applyNumberFormat="1" applyFont="1" applyFill="1" applyBorder="1" applyAlignment="1">
      <alignment horizontal="center" vertical="top" wrapText="1"/>
    </xf>
    <xf numFmtId="49" fontId="12" fillId="2" borderId="13" xfId="1" applyNumberFormat="1" applyFont="1" applyFill="1" applyBorder="1" applyAlignment="1">
      <alignment horizontal="center" vertical="top" wrapText="1"/>
    </xf>
    <xf numFmtId="49" fontId="12" fillId="3" borderId="1" xfId="1" applyNumberFormat="1" applyFont="1" applyFill="1" applyBorder="1" applyAlignment="1">
      <alignment horizontal="center" vertical="top" wrapText="1"/>
    </xf>
    <xf numFmtId="49" fontId="12" fillId="6" borderId="9" xfId="1" applyNumberFormat="1" applyFont="1" applyFill="1" applyBorder="1" applyAlignment="1">
      <alignment horizontal="center" vertical="top" wrapText="1"/>
    </xf>
    <xf numFmtId="49" fontId="12" fillId="6" borderId="10" xfId="1" applyNumberFormat="1" applyFont="1" applyFill="1" applyBorder="1" applyAlignment="1">
      <alignment horizontal="center" vertical="top" wrapText="1"/>
    </xf>
    <xf numFmtId="49" fontId="12" fillId="6" borderId="11" xfId="1" applyNumberFormat="1" applyFont="1" applyFill="1" applyBorder="1" applyAlignment="1">
      <alignment horizontal="center" vertical="top" wrapText="1"/>
    </xf>
    <xf numFmtId="49" fontId="12" fillId="6" borderId="8" xfId="1" applyNumberFormat="1" applyFont="1" applyFill="1" applyBorder="1" applyAlignment="1">
      <alignment horizontal="center" vertical="top" wrapText="1"/>
    </xf>
    <xf numFmtId="49" fontId="12" fillId="6" borderId="12" xfId="1" applyNumberFormat="1" applyFont="1" applyFill="1" applyBorder="1" applyAlignment="1">
      <alignment horizontal="center" vertical="top" wrapText="1"/>
    </xf>
    <xf numFmtId="49" fontId="12" fillId="6" borderId="13" xfId="1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2" fontId="12" fillId="2" borderId="2" xfId="1" applyNumberFormat="1" applyFont="1" applyFill="1" applyBorder="1" applyAlignment="1">
      <alignment horizontal="center" vertical="top" wrapText="1"/>
    </xf>
    <xf numFmtId="2" fontId="12" fillId="2" borderId="4" xfId="1" applyNumberFormat="1" applyFont="1" applyFill="1" applyBorder="1" applyAlignment="1">
      <alignment horizontal="center" vertical="top" wrapText="1"/>
    </xf>
    <xf numFmtId="2" fontId="4" fillId="3" borderId="1" xfId="1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top" wrapText="1"/>
    </xf>
    <xf numFmtId="2" fontId="4" fillId="3" borderId="9" xfId="1" applyNumberFormat="1" applyFont="1" applyFill="1" applyBorder="1" applyAlignment="1">
      <alignment horizontal="center" vertical="center" wrapText="1"/>
    </xf>
    <xf numFmtId="2" fontId="4" fillId="3" borderId="11" xfId="1" applyNumberFormat="1" applyFont="1" applyFill="1" applyBorder="1" applyAlignment="1">
      <alignment horizontal="center" vertical="center" wrapText="1"/>
    </xf>
    <xf numFmtId="2" fontId="4" fillId="3" borderId="8" xfId="1" applyNumberFormat="1" applyFont="1" applyFill="1" applyBorder="1" applyAlignment="1">
      <alignment horizontal="center" vertical="center" wrapText="1"/>
    </xf>
    <xf numFmtId="2" fontId="4" fillId="3" borderId="13" xfId="1" applyNumberFormat="1" applyFont="1" applyFill="1" applyBorder="1" applyAlignment="1">
      <alignment horizontal="center" vertical="center" wrapText="1"/>
    </xf>
    <xf numFmtId="2" fontId="4" fillId="12" borderId="5" xfId="1" applyNumberFormat="1" applyFont="1" applyFill="1" applyBorder="1" applyAlignment="1">
      <alignment horizontal="center" vertical="top" wrapText="1"/>
    </xf>
    <xf numFmtId="2" fontId="4" fillId="12" borderId="6" xfId="1" applyNumberFormat="1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center" vertical="top" wrapText="1"/>
    </xf>
    <xf numFmtId="2" fontId="4" fillId="12" borderId="9" xfId="1" applyNumberFormat="1" applyFont="1" applyFill="1" applyBorder="1" applyAlignment="1">
      <alignment horizontal="center" vertical="top" wrapText="1"/>
    </xf>
    <xf numFmtId="2" fontId="4" fillId="12" borderId="10" xfId="1" applyNumberFormat="1" applyFont="1" applyFill="1" applyBorder="1" applyAlignment="1">
      <alignment horizontal="center" vertical="top" wrapText="1"/>
    </xf>
    <xf numFmtId="49" fontId="12" fillId="2" borderId="1" xfId="1" applyNumberFormat="1" applyFont="1" applyFill="1" applyBorder="1" applyAlignment="1">
      <alignment horizontal="center" vertical="top" wrapText="1"/>
    </xf>
    <xf numFmtId="2" fontId="4" fillId="12" borderId="7" xfId="1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left" vertical="center" wrapText="1"/>
    </xf>
    <xf numFmtId="0" fontId="21" fillId="0" borderId="12" xfId="0" applyFont="1" applyBorder="1" applyAlignment="1">
      <alignment horizontal="left" vertical="top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top" wrapText="1"/>
    </xf>
    <xf numFmtId="2" fontId="2" fillId="6" borderId="1" xfId="1" applyNumberFormat="1" applyFont="1" applyFill="1" applyBorder="1" applyAlignment="1">
      <alignment horizontal="center" vertical="top" wrapText="1"/>
    </xf>
    <xf numFmtId="49" fontId="4" fillId="6" borderId="9" xfId="1" applyNumberFormat="1" applyFont="1" applyFill="1" applyBorder="1" applyAlignment="1">
      <alignment horizontal="center" vertical="top" wrapText="1"/>
    </xf>
    <xf numFmtId="49" fontId="4" fillId="6" borderId="10" xfId="1" applyNumberFormat="1" applyFont="1" applyFill="1" applyBorder="1" applyAlignment="1">
      <alignment horizontal="center" vertical="top" wrapText="1"/>
    </xf>
    <xf numFmtId="49" fontId="4" fillId="6" borderId="11" xfId="1" applyNumberFormat="1" applyFont="1" applyFill="1" applyBorder="1" applyAlignment="1">
      <alignment horizontal="center" vertical="top" wrapText="1"/>
    </xf>
    <xf numFmtId="49" fontId="4" fillId="6" borderId="8" xfId="1" applyNumberFormat="1" applyFont="1" applyFill="1" applyBorder="1" applyAlignment="1">
      <alignment horizontal="center" vertical="top" wrapText="1"/>
    </xf>
    <xf numFmtId="49" fontId="4" fillId="6" borderId="12" xfId="1" applyNumberFormat="1" applyFont="1" applyFill="1" applyBorder="1" applyAlignment="1">
      <alignment horizontal="center" vertical="top" wrapText="1"/>
    </xf>
    <xf numFmtId="49" fontId="4" fillId="6" borderId="13" xfId="1" applyNumberFormat="1" applyFont="1" applyFill="1" applyBorder="1" applyAlignment="1">
      <alignment horizontal="center" vertical="top" wrapText="1"/>
    </xf>
    <xf numFmtId="49" fontId="4" fillId="2" borderId="9" xfId="1" applyNumberFormat="1" applyFont="1" applyFill="1" applyBorder="1" applyAlignment="1">
      <alignment horizontal="center" vertical="top" wrapText="1"/>
    </xf>
    <xf numFmtId="49" fontId="4" fillId="2" borderId="10" xfId="1" applyNumberFormat="1" applyFont="1" applyFill="1" applyBorder="1" applyAlignment="1">
      <alignment horizontal="center" vertical="top" wrapText="1"/>
    </xf>
    <xf numFmtId="49" fontId="4" fillId="2" borderId="11" xfId="1" applyNumberFormat="1" applyFont="1" applyFill="1" applyBorder="1" applyAlignment="1">
      <alignment horizontal="center" vertical="top" wrapText="1"/>
    </xf>
    <xf numFmtId="49" fontId="4" fillId="2" borderId="8" xfId="1" applyNumberFormat="1" applyFont="1" applyFill="1" applyBorder="1" applyAlignment="1">
      <alignment horizontal="center" vertical="top" wrapText="1"/>
    </xf>
    <xf numFmtId="49" fontId="4" fillId="2" borderId="12" xfId="1" applyNumberFormat="1" applyFont="1" applyFill="1" applyBorder="1" applyAlignment="1">
      <alignment horizontal="center" vertical="top" wrapText="1"/>
    </xf>
    <xf numFmtId="49" fontId="4" fillId="2" borderId="13" xfId="1" applyNumberFormat="1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left" vertical="center" wrapText="1"/>
    </xf>
    <xf numFmtId="0" fontId="48" fillId="0" borderId="12" xfId="0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2" fontId="56" fillId="0" borderId="0" xfId="1" applyNumberFormat="1" applyFont="1" applyFill="1" applyBorder="1" applyAlignment="1">
      <alignment horizontal="center" vertical="top" wrapText="1"/>
    </xf>
    <xf numFmtId="0" fontId="58" fillId="0" borderId="0" xfId="0" applyFont="1" applyFill="1"/>
    <xf numFmtId="0" fontId="6" fillId="12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</cellXfs>
  <cellStyles count="5">
    <cellStyle name="จุลภาค" xfId="2" builtinId="3"/>
    <cellStyle name="จุลภาค 2" xfId="3" xr:uid="{00000000-0005-0000-0000-000001000000}"/>
    <cellStyle name="ปกติ" xfId="0" builtinId="0"/>
    <cellStyle name="ปกติ_Sheet1" xfId="1" xr:uid="{00000000-0005-0000-0000-000003000000}"/>
    <cellStyle name="สกุลเงิน" xfId="4" builtinId="4"/>
  </cellStyles>
  <dxfs count="0"/>
  <tableStyles count="0" defaultTableStyle="TableStyleMedium2" defaultPivotStyle="PivotStyleLight16"/>
  <colors>
    <mruColors>
      <color rgb="FF8AF86C"/>
      <color rgb="FFFFCCFF"/>
      <color rgb="FFFFCC66"/>
      <color rgb="FFFF99FF"/>
      <color rgb="FF99FF66"/>
      <color rgb="FFCC99FF"/>
      <color rgb="FF99FF99"/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28</xdr:row>
      <xdr:rowOff>161925</xdr:rowOff>
    </xdr:from>
    <xdr:ext cx="2983958" cy="787908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CC8C34F9-9FC0-4528-82B8-FE6DDCAC621C}"/>
            </a:ext>
          </a:extLst>
        </xdr:cNvPr>
        <xdr:cNvSpPr txBox="1"/>
      </xdr:nvSpPr>
      <xdr:spPr>
        <a:xfrm>
          <a:off x="171450" y="11706225"/>
          <a:ext cx="2983958" cy="787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ลงชื่อ.............................................ผู้เสนอแผน</a:t>
          </a:r>
          <a:r>
            <a:rPr lang="th-TH" sz="16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คบสอ.</a:t>
          </a:r>
        </a:p>
        <a:p>
          <a:r>
            <a:rPr lang="th-TH" sz="16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(นางสาวสิทธิธนา  โตอ่อน)</a:t>
          </a:r>
        </a:p>
        <a:p>
          <a:r>
            <a:rPr lang="th-TH" sz="16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ประธาน คบสอ.ค่ายบางระจัน</a:t>
          </a:r>
        </a:p>
      </xdr:txBody>
    </xdr:sp>
    <xdr:clientData/>
  </xdr:oneCellAnchor>
  <xdr:oneCellAnchor>
    <xdr:from>
      <xdr:col>1</xdr:col>
      <xdr:colOff>2305050</xdr:colOff>
      <xdr:row>28</xdr:row>
      <xdr:rowOff>171450</xdr:rowOff>
    </xdr:from>
    <xdr:ext cx="3026406" cy="556050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D63EFE58-0D00-4323-89AF-566A45C72BA0}"/>
            </a:ext>
          </a:extLst>
        </xdr:cNvPr>
        <xdr:cNvSpPr txBox="1"/>
      </xdr:nvSpPr>
      <xdr:spPr>
        <a:xfrm>
          <a:off x="3324225" y="11715750"/>
          <a:ext cx="3026406" cy="556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ลงชื่อ.............................................ผู้อนุมัติแผน</a:t>
          </a:r>
          <a:r>
            <a:rPr lang="th-TH" sz="16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คบสอ.</a:t>
          </a:r>
        </a:p>
        <a:p>
          <a:r>
            <a:rPr lang="th-TH" sz="16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302559</xdr:colOff>
      <xdr:row>41</xdr:row>
      <xdr:rowOff>674130</xdr:rowOff>
    </xdr:from>
    <xdr:to>
      <xdr:col>35</xdr:col>
      <xdr:colOff>590723</xdr:colOff>
      <xdr:row>41</xdr:row>
      <xdr:rowOff>974912</xdr:rowOff>
    </xdr:to>
    <xdr:cxnSp macro="">
      <xdr:nvCxnSpPr>
        <xdr:cNvPr id="2" name="ตัวเชื่อมต่อตรง 1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H="1">
          <a:off x="37897734" y="51204255"/>
          <a:ext cx="2119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302559</xdr:colOff>
      <xdr:row>41</xdr:row>
      <xdr:rowOff>674130</xdr:rowOff>
    </xdr:from>
    <xdr:to>
      <xdr:col>35</xdr:col>
      <xdr:colOff>590723</xdr:colOff>
      <xdr:row>41</xdr:row>
      <xdr:rowOff>974912</xdr:rowOff>
    </xdr:to>
    <xdr:cxnSp macro="">
      <xdr:nvCxnSpPr>
        <xdr:cNvPr id="3" name="ตัวเชื่อมต่อตรง 1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flipH="1">
          <a:off x="37897734" y="51204255"/>
          <a:ext cx="2119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</sheetPr>
  <dimension ref="A1:V16"/>
  <sheetViews>
    <sheetView view="pageBreakPreview" zoomScale="70" zoomScaleNormal="90" zoomScaleSheetLayoutView="70" workbookViewId="0">
      <selection activeCell="A16" sqref="A16:U16"/>
    </sheetView>
  </sheetViews>
  <sheetFormatPr defaultColWidth="9" defaultRowHeight="14.25" x14ac:dyDescent="0.2"/>
  <cols>
    <col min="1" max="1" width="10.5" style="9" customWidth="1"/>
    <col min="2" max="2" width="8.125" style="9" customWidth="1"/>
    <col min="3" max="3" width="5.25" style="9" customWidth="1"/>
    <col min="4" max="4" width="8" style="9" customWidth="1"/>
    <col min="5" max="5" width="6" style="9" customWidth="1"/>
    <col min="6" max="6" width="7.875" style="9" customWidth="1"/>
    <col min="7" max="8" width="5.5" style="9" customWidth="1"/>
    <col min="9" max="9" width="15.25" style="9" customWidth="1"/>
    <col min="10" max="10" width="14.5" style="9" customWidth="1"/>
    <col min="11" max="11" width="8.75" style="9" customWidth="1"/>
    <col min="12" max="12" width="10" style="9" customWidth="1"/>
    <col min="13" max="13" width="11.25" style="9" customWidth="1"/>
    <col min="14" max="14" width="14.875" style="9" customWidth="1"/>
    <col min="15" max="15" width="13.375" style="9" customWidth="1"/>
    <col min="16" max="17" width="7.125" style="9" customWidth="1"/>
    <col min="18" max="18" width="13" style="9" customWidth="1"/>
    <col min="19" max="19" width="7.125" style="9" customWidth="1"/>
    <col min="20" max="20" width="6.25" style="9" customWidth="1"/>
    <col min="21" max="21" width="14.25" style="9" customWidth="1"/>
    <col min="22" max="22" width="17" style="9" customWidth="1"/>
    <col min="23" max="16384" width="9" style="9"/>
  </cols>
  <sheetData>
    <row r="1" spans="1:22" s="23" customFormat="1" ht="33.75" customHeight="1" x14ac:dyDescent="0.2">
      <c r="A1" s="361" t="s">
        <v>37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</row>
    <row r="2" spans="1:22" ht="30" customHeight="1" x14ac:dyDescent="0.2">
      <c r="A2" s="362" t="s">
        <v>150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</row>
    <row r="3" spans="1:22" ht="31.5" customHeight="1" x14ac:dyDescent="0.2">
      <c r="A3" s="351" t="s">
        <v>30</v>
      </c>
      <c r="B3" s="351" t="s">
        <v>326</v>
      </c>
      <c r="C3" s="351" t="s">
        <v>0</v>
      </c>
      <c r="D3" s="351" t="s">
        <v>151</v>
      </c>
      <c r="E3" s="351" t="s">
        <v>318</v>
      </c>
      <c r="F3" s="351" t="s">
        <v>32</v>
      </c>
      <c r="G3" s="358" t="s">
        <v>3</v>
      </c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60"/>
      <c r="V3" s="351" t="s">
        <v>9</v>
      </c>
    </row>
    <row r="4" spans="1:22" ht="24" customHeight="1" x14ac:dyDescent="0.2">
      <c r="A4" s="352"/>
      <c r="B4" s="352"/>
      <c r="C4" s="352"/>
      <c r="D4" s="352"/>
      <c r="E4" s="352"/>
      <c r="F4" s="352"/>
      <c r="G4" s="358" t="s">
        <v>94</v>
      </c>
      <c r="H4" s="359"/>
      <c r="I4" s="359"/>
      <c r="J4" s="359"/>
      <c r="K4" s="359"/>
      <c r="L4" s="359"/>
      <c r="M4" s="359"/>
      <c r="N4" s="359"/>
      <c r="O4" s="360"/>
      <c r="P4" s="358" t="s">
        <v>97</v>
      </c>
      <c r="Q4" s="359"/>
      <c r="R4" s="359"/>
      <c r="S4" s="359"/>
      <c r="T4" s="359"/>
      <c r="U4" s="360"/>
      <c r="V4" s="352"/>
    </row>
    <row r="5" spans="1:22" ht="22.5" customHeight="1" x14ac:dyDescent="0.2">
      <c r="A5" s="352"/>
      <c r="B5" s="352"/>
      <c r="C5" s="352"/>
      <c r="D5" s="352"/>
      <c r="E5" s="352"/>
      <c r="F5" s="352"/>
      <c r="G5" s="363" t="s">
        <v>156</v>
      </c>
      <c r="H5" s="363"/>
      <c r="I5" s="363"/>
      <c r="J5" s="363"/>
      <c r="K5" s="358" t="s">
        <v>45</v>
      </c>
      <c r="L5" s="359"/>
      <c r="M5" s="359"/>
      <c r="N5" s="359"/>
      <c r="O5" s="360"/>
      <c r="P5" s="363" t="s">
        <v>156</v>
      </c>
      <c r="Q5" s="363"/>
      <c r="R5" s="363"/>
      <c r="S5" s="363" t="s">
        <v>45</v>
      </c>
      <c r="T5" s="363"/>
      <c r="U5" s="363"/>
      <c r="V5" s="352"/>
    </row>
    <row r="6" spans="1:22" ht="54.75" customHeight="1" x14ac:dyDescent="0.2">
      <c r="A6" s="353"/>
      <c r="B6" s="353"/>
      <c r="C6" s="353"/>
      <c r="D6" s="353"/>
      <c r="E6" s="353"/>
      <c r="F6" s="353"/>
      <c r="G6" s="161" t="s">
        <v>319</v>
      </c>
      <c r="H6" s="161" t="s">
        <v>318</v>
      </c>
      <c r="I6" s="161" t="s">
        <v>186</v>
      </c>
      <c r="J6" s="161" t="s">
        <v>1382</v>
      </c>
      <c r="K6" s="161" t="s">
        <v>155</v>
      </c>
      <c r="L6" s="161" t="s">
        <v>1266</v>
      </c>
      <c r="M6" s="161" t="s">
        <v>1267</v>
      </c>
      <c r="N6" s="161" t="s">
        <v>186</v>
      </c>
      <c r="O6" s="161" t="s">
        <v>187</v>
      </c>
      <c r="P6" s="161" t="s">
        <v>155</v>
      </c>
      <c r="Q6" s="161" t="s">
        <v>3</v>
      </c>
      <c r="R6" s="161" t="s">
        <v>325</v>
      </c>
      <c r="S6" s="161" t="s">
        <v>155</v>
      </c>
      <c r="T6" s="161" t="s">
        <v>3</v>
      </c>
      <c r="U6" s="161" t="s">
        <v>320</v>
      </c>
      <c r="V6" s="353"/>
    </row>
    <row r="7" spans="1:22" ht="36.75" customHeight="1" x14ac:dyDescent="0.2">
      <c r="A7" s="51" t="s">
        <v>33</v>
      </c>
      <c r="B7" s="105">
        <v>5</v>
      </c>
      <c r="C7" s="105">
        <v>6</v>
      </c>
      <c r="D7" s="105">
        <v>6</v>
      </c>
      <c r="E7" s="105">
        <v>9</v>
      </c>
      <c r="F7" s="105">
        <v>22</v>
      </c>
      <c r="G7" s="105">
        <v>6</v>
      </c>
      <c r="H7" s="105">
        <v>37</v>
      </c>
      <c r="I7" s="162">
        <v>9496714.6600000001</v>
      </c>
      <c r="J7" s="162">
        <v>2769143</v>
      </c>
      <c r="K7" s="105">
        <v>218</v>
      </c>
      <c r="L7" s="105">
        <v>114</v>
      </c>
      <c r="M7" s="105">
        <v>104</v>
      </c>
      <c r="N7" s="162">
        <v>53241864.039999999</v>
      </c>
      <c r="O7" s="162">
        <v>1952683.36</v>
      </c>
      <c r="P7" s="105"/>
      <c r="Q7" s="105">
        <v>7</v>
      </c>
      <c r="R7" s="349">
        <v>464140</v>
      </c>
      <c r="S7" s="105"/>
      <c r="T7" s="163">
        <v>123</v>
      </c>
      <c r="U7" s="164">
        <v>8102254</v>
      </c>
      <c r="V7" s="51" t="s">
        <v>149</v>
      </c>
    </row>
    <row r="8" spans="1:22" ht="44.25" customHeight="1" x14ac:dyDescent="0.2">
      <c r="A8" s="51" t="s">
        <v>34</v>
      </c>
      <c r="B8" s="105">
        <v>3</v>
      </c>
      <c r="C8" s="105">
        <v>2</v>
      </c>
      <c r="D8" s="105">
        <v>2</v>
      </c>
      <c r="E8" s="105">
        <v>15</v>
      </c>
      <c r="F8" s="105">
        <v>15</v>
      </c>
      <c r="G8" s="105">
        <v>3</v>
      </c>
      <c r="H8" s="105">
        <v>2</v>
      </c>
      <c r="I8" s="162">
        <v>3894634.67</v>
      </c>
      <c r="J8" s="162">
        <v>819982</v>
      </c>
      <c r="K8" s="105">
        <v>86</v>
      </c>
      <c r="L8" s="105">
        <v>40</v>
      </c>
      <c r="M8" s="105">
        <v>46</v>
      </c>
      <c r="N8" s="162">
        <v>13700105</v>
      </c>
      <c r="O8" s="162">
        <v>661309</v>
      </c>
      <c r="P8" s="105"/>
      <c r="Q8" s="105">
        <v>0</v>
      </c>
      <c r="R8" s="349">
        <v>0</v>
      </c>
      <c r="S8" s="105"/>
      <c r="T8" s="165"/>
      <c r="U8" s="105"/>
      <c r="V8" s="51" t="s">
        <v>188</v>
      </c>
    </row>
    <row r="9" spans="1:22" ht="42" x14ac:dyDescent="0.2">
      <c r="A9" s="51" t="s">
        <v>35</v>
      </c>
      <c r="B9" s="105">
        <v>3</v>
      </c>
      <c r="C9" s="105">
        <v>3</v>
      </c>
      <c r="D9" s="105">
        <v>3</v>
      </c>
      <c r="E9" s="105">
        <v>8</v>
      </c>
      <c r="F9" s="105">
        <v>8</v>
      </c>
      <c r="G9" s="105">
        <v>3</v>
      </c>
      <c r="H9" s="105">
        <v>1</v>
      </c>
      <c r="I9" s="162">
        <v>12327534.220000001</v>
      </c>
      <c r="J9" s="162">
        <v>1340368</v>
      </c>
      <c r="K9" s="105">
        <v>125</v>
      </c>
      <c r="L9" s="105">
        <v>55</v>
      </c>
      <c r="M9" s="105">
        <v>70</v>
      </c>
      <c r="N9" s="162">
        <v>507825</v>
      </c>
      <c r="O9" s="162">
        <v>507825</v>
      </c>
      <c r="P9" s="105"/>
      <c r="Q9" s="105">
        <v>1</v>
      </c>
      <c r="R9" s="349">
        <v>1986784</v>
      </c>
      <c r="S9" s="105"/>
      <c r="T9" s="165"/>
      <c r="U9" s="105"/>
      <c r="V9" s="51" t="s">
        <v>1268</v>
      </c>
    </row>
    <row r="10" spans="1:22" ht="36" customHeight="1" x14ac:dyDescent="0.2">
      <c r="A10" s="161" t="s">
        <v>36</v>
      </c>
      <c r="B10" s="161">
        <f t="shared" ref="B10:O10" si="0">SUM(B7:B9)</f>
        <v>11</v>
      </c>
      <c r="C10" s="161">
        <f t="shared" si="0"/>
        <v>11</v>
      </c>
      <c r="D10" s="161">
        <f t="shared" si="0"/>
        <v>11</v>
      </c>
      <c r="E10" s="161">
        <f>SUM(E7:E9)</f>
        <v>32</v>
      </c>
      <c r="F10" s="161">
        <f>SUM(F7:F9)</f>
        <v>45</v>
      </c>
      <c r="G10" s="161"/>
      <c r="H10" s="161"/>
      <c r="I10" s="166">
        <f>SUM(I7:I9)</f>
        <v>25718883.550000001</v>
      </c>
      <c r="J10" s="166">
        <f>SUM(J7:J9)</f>
        <v>4929493</v>
      </c>
      <c r="K10" s="161">
        <f t="shared" si="0"/>
        <v>429</v>
      </c>
      <c r="L10" s="161">
        <f t="shared" si="0"/>
        <v>209</v>
      </c>
      <c r="M10" s="161">
        <f t="shared" si="0"/>
        <v>220</v>
      </c>
      <c r="N10" s="166">
        <f t="shared" si="0"/>
        <v>67449794.039999992</v>
      </c>
      <c r="O10" s="166">
        <f t="shared" si="0"/>
        <v>3121817.3600000003</v>
      </c>
      <c r="P10" s="161"/>
      <c r="Q10" s="161"/>
      <c r="R10" s="350">
        <f>SUM(R7:R9)</f>
        <v>2450924</v>
      </c>
      <c r="S10" s="161"/>
      <c r="T10" s="167">
        <v>123</v>
      </c>
      <c r="U10" s="167">
        <f>U7</f>
        <v>8102254</v>
      </c>
      <c r="V10" s="161"/>
    </row>
    <row r="11" spans="1:22" ht="22.5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354" t="s">
        <v>317</v>
      </c>
      <c r="U11" s="354"/>
      <c r="V11" s="106"/>
    </row>
    <row r="12" spans="1:22" ht="33.75" customHeight="1" x14ac:dyDescent="0.35">
      <c r="A12" s="355" t="s">
        <v>1265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168"/>
    </row>
    <row r="13" spans="1:22" ht="30.75" customHeight="1" x14ac:dyDescent="0.2">
      <c r="A13" s="356" t="s">
        <v>506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168"/>
    </row>
    <row r="14" spans="1:22" ht="19.5" x14ac:dyDescent="0.2">
      <c r="A14" s="357"/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</row>
    <row r="15" spans="1:22" ht="19.5" x14ac:dyDescent="0.2">
      <c r="A15" s="357"/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</row>
    <row r="16" spans="1:22" ht="33.75" customHeight="1" x14ac:dyDescent="0.2">
      <c r="A16" s="357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</row>
  </sheetData>
  <mergeCells count="22">
    <mergeCell ref="A16:U16"/>
    <mergeCell ref="K5:O5"/>
    <mergeCell ref="G4:O4"/>
    <mergeCell ref="A1:V1"/>
    <mergeCell ref="A2:V2"/>
    <mergeCell ref="A3:A6"/>
    <mergeCell ref="B3:B6"/>
    <mergeCell ref="C3:C6"/>
    <mergeCell ref="D3:D6"/>
    <mergeCell ref="P4:U4"/>
    <mergeCell ref="G3:U3"/>
    <mergeCell ref="G5:J5"/>
    <mergeCell ref="S5:U5"/>
    <mergeCell ref="P5:R5"/>
    <mergeCell ref="V3:V6"/>
    <mergeCell ref="A15:U15"/>
    <mergeCell ref="E3:E6"/>
    <mergeCell ref="T11:U11"/>
    <mergeCell ref="A12:U12"/>
    <mergeCell ref="A13:U13"/>
    <mergeCell ref="A14:U14"/>
    <mergeCell ref="F3:F6"/>
  </mergeCells>
  <pageMargins left="0.19685039370078741" right="0.19685039370078741" top="0.35433070866141736" bottom="0.35433070866141736" header="0" footer="0"/>
  <pageSetup paperSize="9" scale="6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91AFC-42B8-41EC-84A8-61B56E679F8F}">
  <dimension ref="A1:G28"/>
  <sheetViews>
    <sheetView view="pageBreakPreview" topLeftCell="A13" zoomScaleNormal="100" zoomScaleSheetLayoutView="100" workbookViewId="0">
      <selection activeCell="F19" sqref="F19"/>
    </sheetView>
  </sheetViews>
  <sheetFormatPr defaultRowHeight="14.25" x14ac:dyDescent="0.2"/>
  <cols>
    <col min="1" max="1" width="13.375" customWidth="1"/>
    <col min="2" max="2" width="29.625" customWidth="1"/>
    <col min="3" max="3" width="6.375" customWidth="1"/>
    <col min="4" max="4" width="6" customWidth="1"/>
    <col min="5" max="5" width="11.125" customWidth="1"/>
    <col min="6" max="6" width="13.75" customWidth="1"/>
    <col min="7" max="7" width="13.125" customWidth="1"/>
  </cols>
  <sheetData>
    <row r="1" spans="1:7" x14ac:dyDescent="0.2">
      <c r="A1" s="364" t="s">
        <v>1299</v>
      </c>
      <c r="B1" s="364"/>
      <c r="C1" s="364"/>
      <c r="D1" s="364"/>
      <c r="E1" s="364"/>
      <c r="F1" s="364"/>
      <c r="G1" s="364"/>
    </row>
    <row r="2" spans="1:7" x14ac:dyDescent="0.2">
      <c r="A2" s="365" t="s">
        <v>1300</v>
      </c>
      <c r="B2" s="365"/>
      <c r="C2" s="365"/>
      <c r="D2" s="365"/>
      <c r="E2" s="365"/>
      <c r="F2" s="365"/>
      <c r="G2" s="365"/>
    </row>
    <row r="3" spans="1:7" x14ac:dyDescent="0.2">
      <c r="A3" s="366" t="s">
        <v>1301</v>
      </c>
      <c r="B3" s="366"/>
      <c r="C3" s="366"/>
      <c r="D3" s="366"/>
      <c r="E3" s="366"/>
      <c r="F3" s="366"/>
      <c r="G3" s="366"/>
    </row>
    <row r="4" spans="1:7" ht="21" x14ac:dyDescent="0.2">
      <c r="A4" s="375" t="s">
        <v>30</v>
      </c>
      <c r="B4" s="375" t="s">
        <v>0</v>
      </c>
      <c r="C4" s="367" t="s">
        <v>3</v>
      </c>
      <c r="D4" s="368"/>
      <c r="E4" s="369"/>
      <c r="F4" s="367" t="s">
        <v>320</v>
      </c>
      <c r="G4" s="369"/>
    </row>
    <row r="5" spans="1:7" ht="21" x14ac:dyDescent="0.2">
      <c r="A5" s="376"/>
      <c r="B5" s="376"/>
      <c r="C5" s="285" t="s">
        <v>1287</v>
      </c>
      <c r="D5" s="285" t="s">
        <v>1288</v>
      </c>
      <c r="E5" s="285" t="s">
        <v>36</v>
      </c>
      <c r="F5" s="285" t="s">
        <v>1289</v>
      </c>
      <c r="G5" s="285" t="s">
        <v>96</v>
      </c>
    </row>
    <row r="6" spans="1:7" ht="63" x14ac:dyDescent="0.2">
      <c r="A6" s="284" t="s">
        <v>33</v>
      </c>
      <c r="B6" s="303" t="s">
        <v>1290</v>
      </c>
      <c r="C6" s="304">
        <v>9</v>
      </c>
      <c r="D6" s="304">
        <v>2</v>
      </c>
      <c r="E6" s="304">
        <f>C6+D6</f>
        <v>11</v>
      </c>
      <c r="F6" s="305">
        <f>'แบบแผน63-งานยุทธศาสตร์'!O6+'แบบแผน63-งานยุทธศาสตร์'!O7+'แบบแผน63-งานยุทธศาสตร์'!O9+'แบบแผน63-งานยุทธศาสตร์'!O10+'แบบแผน63-งานยุทธศาสตร์'!O12+'แบบแผน63-งานยุทธศาสตร์'!O11+'แบบแผน63-งานยุทธศาสตร์'!O18+'แบบแผน63-งานยุทธศาสตร์'!O21+'แบบแผน63-งานยุทธศาสตร์'!O22+'แบบแผน63-งานยุทธศาสตร์'!O23+'แบบแผน63-งานยุทธศาสตร์'!O24+'แบบแผน63-งานยุทธศาสตร์'!O25</f>
        <v>818920</v>
      </c>
      <c r="G6" s="303" t="s">
        <v>1291</v>
      </c>
    </row>
    <row r="7" spans="1:7" ht="63" x14ac:dyDescent="0.2">
      <c r="A7" s="283"/>
      <c r="B7" s="303" t="s">
        <v>210</v>
      </c>
      <c r="C7" s="304">
        <v>1</v>
      </c>
      <c r="D7" s="304">
        <f>'ยุทธ1-ค่ายบางระจัน'!Y26</f>
        <v>0</v>
      </c>
      <c r="E7" s="304">
        <f t="shared" ref="E7:E12" si="0">C7+D7</f>
        <v>1</v>
      </c>
      <c r="F7" s="305">
        <f>'ยุทธ1-ค่ายบางระจัน'!W27</f>
        <v>28340</v>
      </c>
      <c r="G7" s="303" t="s">
        <v>1293</v>
      </c>
    </row>
    <row r="8" spans="1:7" ht="42" x14ac:dyDescent="0.2">
      <c r="A8" s="283"/>
      <c r="B8" s="303" t="s">
        <v>262</v>
      </c>
      <c r="C8" s="304">
        <v>16</v>
      </c>
      <c r="D8" s="304">
        <f>'ยุทธ1-ค่ายบางระจัน'!Y39</f>
        <v>0</v>
      </c>
      <c r="E8" s="304">
        <f t="shared" si="0"/>
        <v>16</v>
      </c>
      <c r="F8" s="305">
        <f>'แบบแผน63-งานยุทธศาสตร์'!O30+'แบบแผน63-งานยุทธศาสตร์'!O32+'แบบแผน63-งานยุทธศาสตร์'!O33+'แบบแผน63-งานยุทธศาสตร์'!O34+'แบบแผน63-งานยุทธศาสตร์'!O35+'แบบแผน63-งานยุทธศาสตร์'!O36+'แบบแผน63-งานยุทธศาสตร์'!O37+'แบบแผน63-งานยุทธศาสตร์'!O38+'แบบแผน63-งานยุทธศาสตร์'!O39+'แบบแผน63-งานยุทธศาสตร์'!O40+'แบบแผน63-งานยุทธศาสตร์'!O41+'แบบแผน63-งานยุทธศาสตร์'!O44+'แบบแผน63-งานยุทธศาสตร์'!O46+'แบบแผน63-งานยุทธศาสตร์'!O47+'แบบแผน63-งานยุทธศาสตร์'!O48+'แบบแผน63-งานยุทธศาสตร์'!O49</f>
        <v>1116786</v>
      </c>
      <c r="G8" s="303" t="s">
        <v>1294</v>
      </c>
    </row>
    <row r="9" spans="1:7" ht="63" x14ac:dyDescent="0.2">
      <c r="A9" s="283"/>
      <c r="B9" s="303" t="s">
        <v>211</v>
      </c>
      <c r="C9" s="304">
        <f>'ยุทธ1-ค่ายบางระจัน'!V46</f>
        <v>2</v>
      </c>
      <c r="D9" s="304">
        <f>'ยุทธ1-ค่ายบางระจัน'!Y46</f>
        <v>0</v>
      </c>
      <c r="E9" s="304">
        <f t="shared" si="0"/>
        <v>2</v>
      </c>
      <c r="F9" s="306">
        <f>'ยุทธ1-ค่ายบางระจัน'!W46</f>
        <v>49600</v>
      </c>
      <c r="G9" s="303" t="s">
        <v>1295</v>
      </c>
    </row>
    <row r="10" spans="1:7" ht="42" x14ac:dyDescent="0.2">
      <c r="A10" s="283"/>
      <c r="B10" s="303" t="s">
        <v>213</v>
      </c>
      <c r="C10" s="304">
        <f>'ยุทธ1-ค่ายบางระจัน'!V48</f>
        <v>6</v>
      </c>
      <c r="D10" s="304">
        <v>5</v>
      </c>
      <c r="E10" s="304">
        <f t="shared" si="0"/>
        <v>11</v>
      </c>
      <c r="F10" s="305">
        <f>'แบบแผน63-งานยุทธศาสตร์'!O62+'แบบแผน63-งานยุทธศาสตร์'!O63+'แบบแผน63-งานยุทธศาสตร์'!O64+'แบบแผน63-งานยุทธศาสตร์'!O65+'แบบแผน63-งานยุทธศาสตร์'!O66+'แบบแผน63-งานยุทธศาสตร์'!O67+'แบบแผน63-งานยุทธศาสตร์'!O68+'แบบแผน63-งานยุทธศาสตร์'!O69+'แบบแผน63-งานยุทธศาสตร์'!O70+'แบบแผน63-งานยุทธศาสตร์'!O71+'แบบแผน63-งานยุทธศาสตร์'!O72</f>
        <v>418980</v>
      </c>
      <c r="G10" s="177" t="s">
        <v>1355</v>
      </c>
    </row>
    <row r="11" spans="1:7" ht="42" x14ac:dyDescent="0.2">
      <c r="A11" s="283"/>
      <c r="B11" s="303" t="s">
        <v>214</v>
      </c>
      <c r="C11" s="295">
        <v>1</v>
      </c>
      <c r="D11" s="295">
        <v>0</v>
      </c>
      <c r="E11" s="304">
        <f t="shared" si="0"/>
        <v>1</v>
      </c>
      <c r="F11" s="307" t="s">
        <v>1297</v>
      </c>
      <c r="G11" s="303" t="s">
        <v>1298</v>
      </c>
    </row>
    <row r="12" spans="1:7" ht="21" x14ac:dyDescent="0.2">
      <c r="A12" s="283"/>
      <c r="B12" s="303" t="s">
        <v>507</v>
      </c>
      <c r="C12" s="295">
        <v>2</v>
      </c>
      <c r="D12" s="295">
        <v>0</v>
      </c>
      <c r="E12" s="304">
        <f t="shared" si="0"/>
        <v>2</v>
      </c>
      <c r="F12" s="305">
        <v>58520</v>
      </c>
      <c r="G12" s="177"/>
    </row>
    <row r="13" spans="1:7" ht="21" x14ac:dyDescent="0.2">
      <c r="A13" s="283"/>
      <c r="B13" s="298" t="s">
        <v>36</v>
      </c>
      <c r="C13" s="335">
        <f>SUM(C6:C12)</f>
        <v>37</v>
      </c>
      <c r="D13" s="335">
        <f t="shared" ref="D13:E13" si="1">SUM(D6:D12)</f>
        <v>7</v>
      </c>
      <c r="E13" s="335">
        <f t="shared" si="1"/>
        <v>44</v>
      </c>
      <c r="F13" s="308">
        <f>SUM(F6:F12)</f>
        <v>2491146</v>
      </c>
      <c r="G13" s="177"/>
    </row>
    <row r="14" spans="1:7" ht="63" x14ac:dyDescent="0.2">
      <c r="A14" s="283" t="s">
        <v>1310</v>
      </c>
      <c r="B14" s="309" t="s">
        <v>257</v>
      </c>
      <c r="C14" s="310">
        <v>2</v>
      </c>
      <c r="D14" s="310" t="s">
        <v>1292</v>
      </c>
      <c r="E14" s="310">
        <v>2</v>
      </c>
      <c r="F14" s="336">
        <v>819982</v>
      </c>
      <c r="G14" s="311" t="s">
        <v>1309</v>
      </c>
    </row>
    <row r="15" spans="1:7" ht="42" x14ac:dyDescent="0.2">
      <c r="A15" s="283"/>
      <c r="B15" s="312" t="s">
        <v>1302</v>
      </c>
      <c r="C15" s="313" t="s">
        <v>1292</v>
      </c>
      <c r="D15" s="313" t="s">
        <v>1296</v>
      </c>
      <c r="E15" s="313" t="s">
        <v>1292</v>
      </c>
      <c r="F15" s="337" t="s">
        <v>1292</v>
      </c>
      <c r="G15" s="312"/>
    </row>
    <row r="16" spans="1:7" ht="21" x14ac:dyDescent="0.2">
      <c r="A16" s="283"/>
      <c r="B16" s="299" t="s">
        <v>36</v>
      </c>
      <c r="C16" s="299">
        <f>SUM(C14:C15)</f>
        <v>2</v>
      </c>
      <c r="D16" s="299">
        <f t="shared" ref="D16:F16" si="2">SUM(D14:D15)</f>
        <v>0</v>
      </c>
      <c r="E16" s="299">
        <f t="shared" si="2"/>
        <v>2</v>
      </c>
      <c r="F16" s="338">
        <f t="shared" si="2"/>
        <v>819982</v>
      </c>
      <c r="G16" s="314"/>
    </row>
    <row r="17" spans="1:7" ht="42" x14ac:dyDescent="0.2">
      <c r="A17" s="283" t="s">
        <v>35</v>
      </c>
      <c r="B17" s="312" t="s">
        <v>1303</v>
      </c>
      <c r="C17" s="313">
        <v>4</v>
      </c>
      <c r="D17" s="313">
        <v>0</v>
      </c>
      <c r="E17" s="313">
        <f>C17+D17</f>
        <v>4</v>
      </c>
      <c r="F17" s="337">
        <v>256948</v>
      </c>
      <c r="G17" s="312" t="s">
        <v>1304</v>
      </c>
    </row>
    <row r="18" spans="1:7" ht="42" x14ac:dyDescent="0.2">
      <c r="A18" s="283"/>
      <c r="B18" s="312" t="s">
        <v>1305</v>
      </c>
      <c r="C18" s="313">
        <v>0</v>
      </c>
      <c r="D18" s="313">
        <v>0</v>
      </c>
      <c r="E18" s="313">
        <v>0</v>
      </c>
      <c r="F18" s="337">
        <f>'ยุทธ3-ค่ายบางระจัน'!U26</f>
        <v>1083420</v>
      </c>
      <c r="G18" s="312" t="s">
        <v>1306</v>
      </c>
    </row>
    <row r="19" spans="1:7" ht="42" x14ac:dyDescent="0.2">
      <c r="A19" s="283"/>
      <c r="B19" s="312" t="s">
        <v>1307</v>
      </c>
      <c r="C19" s="313">
        <v>0</v>
      </c>
      <c r="D19" s="313">
        <v>1</v>
      </c>
      <c r="E19" s="313">
        <v>1</v>
      </c>
      <c r="F19" s="337">
        <v>1986784</v>
      </c>
      <c r="G19" s="312" t="s">
        <v>1308</v>
      </c>
    </row>
    <row r="20" spans="1:7" ht="21" x14ac:dyDescent="0.35">
      <c r="A20" s="283"/>
      <c r="B20" s="285" t="s">
        <v>36</v>
      </c>
      <c r="C20" s="286">
        <f>SUM(C17:C19)</f>
        <v>4</v>
      </c>
      <c r="D20" s="286">
        <f t="shared" ref="D20:E20" si="3">SUM(D17:D19)</f>
        <v>1</v>
      </c>
      <c r="E20" s="286">
        <f t="shared" si="3"/>
        <v>5</v>
      </c>
      <c r="F20" s="291">
        <f>SUM(F17:F19)</f>
        <v>3327152</v>
      </c>
      <c r="G20" s="282"/>
    </row>
    <row r="21" spans="1:7" x14ac:dyDescent="0.2">
      <c r="A21" s="292"/>
      <c r="B21" s="292"/>
      <c r="C21" s="292"/>
      <c r="D21" s="292"/>
      <c r="E21" s="292"/>
      <c r="F21" s="292"/>
      <c r="G21" s="292"/>
    </row>
    <row r="22" spans="1:7" x14ac:dyDescent="0.2">
      <c r="A22" s="292"/>
      <c r="B22" s="292"/>
      <c r="C22" s="292"/>
      <c r="D22" s="292"/>
      <c r="E22" s="292"/>
      <c r="F22" s="293"/>
      <c r="G22" s="293"/>
    </row>
    <row r="23" spans="1:7" ht="21" x14ac:dyDescent="0.2">
      <c r="A23" s="370" t="s">
        <v>30</v>
      </c>
      <c r="B23" s="373" t="s">
        <v>30</v>
      </c>
      <c r="C23" s="372" t="s">
        <v>3</v>
      </c>
      <c r="D23" s="372"/>
      <c r="E23" s="372"/>
      <c r="F23" s="283"/>
      <c r="G23" s="370" t="s">
        <v>320</v>
      </c>
    </row>
    <row r="24" spans="1:7" ht="21" x14ac:dyDescent="0.2">
      <c r="A24" s="371"/>
      <c r="B24" s="374"/>
      <c r="C24" s="298" t="s">
        <v>1287</v>
      </c>
      <c r="D24" s="299" t="s">
        <v>1288</v>
      </c>
      <c r="E24" s="299" t="s">
        <v>36</v>
      </c>
      <c r="F24" s="285" t="s">
        <v>1376</v>
      </c>
      <c r="G24" s="371"/>
    </row>
    <row r="25" spans="1:7" ht="42" customHeight="1" x14ac:dyDescent="0.2">
      <c r="A25" s="294" t="s">
        <v>509</v>
      </c>
      <c r="B25" s="300" t="s">
        <v>1363</v>
      </c>
      <c r="C25" s="339">
        <f>C13</f>
        <v>37</v>
      </c>
      <c r="D25" s="339">
        <f>D13</f>
        <v>7</v>
      </c>
      <c r="E25" s="302">
        <f>F13</f>
        <v>2491146</v>
      </c>
      <c r="F25" s="340" t="s">
        <v>1377</v>
      </c>
      <c r="G25" s="301" t="s">
        <v>1360</v>
      </c>
    </row>
    <row r="26" spans="1:7" ht="44.25" customHeight="1" x14ac:dyDescent="0.2">
      <c r="A26" s="294" t="s">
        <v>510</v>
      </c>
      <c r="B26" s="300" t="s">
        <v>1364</v>
      </c>
      <c r="C26" s="294">
        <f>C16</f>
        <v>2</v>
      </c>
      <c r="D26" s="294">
        <f>D16</f>
        <v>0</v>
      </c>
      <c r="E26" s="302">
        <f>F16</f>
        <v>819982</v>
      </c>
      <c r="F26" s="340" t="s">
        <v>1378</v>
      </c>
      <c r="G26" s="301" t="s">
        <v>488</v>
      </c>
    </row>
    <row r="27" spans="1:7" ht="41.25" customHeight="1" x14ac:dyDescent="0.2">
      <c r="A27" s="294" t="s">
        <v>511</v>
      </c>
      <c r="B27" s="300" t="s">
        <v>1361</v>
      </c>
      <c r="C27" s="294">
        <f>C20</f>
        <v>4</v>
      </c>
      <c r="D27" s="294">
        <f>1</f>
        <v>1</v>
      </c>
      <c r="E27" s="302">
        <f>F20</f>
        <v>3327152</v>
      </c>
      <c r="F27" s="340" t="s">
        <v>1379</v>
      </c>
      <c r="G27" s="301" t="s">
        <v>1365</v>
      </c>
    </row>
    <row r="28" spans="1:7" ht="42" x14ac:dyDescent="0.2">
      <c r="A28" s="294"/>
      <c r="B28" s="285" t="s">
        <v>36</v>
      </c>
      <c r="C28" s="339">
        <f>SUM(C25:C27)</f>
        <v>43</v>
      </c>
      <c r="D28" s="339">
        <f>SUM(D25:D27)</f>
        <v>8</v>
      </c>
      <c r="E28" s="302">
        <f>SUM(E25:E27)</f>
        <v>6638280</v>
      </c>
      <c r="F28" s="340" t="s">
        <v>1380</v>
      </c>
      <c r="G28" s="293"/>
    </row>
  </sheetData>
  <mergeCells count="11">
    <mergeCell ref="A1:G1"/>
    <mergeCell ref="A2:G2"/>
    <mergeCell ref="A3:G3"/>
    <mergeCell ref="C4:E4"/>
    <mergeCell ref="A23:A24"/>
    <mergeCell ref="G23:G24"/>
    <mergeCell ref="C23:E23"/>
    <mergeCell ref="B23:B24"/>
    <mergeCell ref="A4:A5"/>
    <mergeCell ref="B4:B5"/>
    <mergeCell ref="F4:G4"/>
  </mergeCells>
  <pageMargins left="0.7" right="0.7" top="0.75" bottom="0.75" header="0.3" footer="0.3"/>
  <pageSetup scale="88" orientation="portrait" horizontalDpi="0" verticalDpi="0" r:id="rId1"/>
  <rowBreaks count="1" manualBreakCount="1">
    <brk id="2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24E8D-9AEA-400B-90A8-8CF18020442A}">
  <sheetPr>
    <tabColor rgb="FF7030A0"/>
  </sheetPr>
  <dimension ref="A1:R137"/>
  <sheetViews>
    <sheetView tabSelected="1" view="pageBreakPreview" topLeftCell="E7" zoomScale="90" zoomScaleNormal="80" zoomScaleSheetLayoutView="90" workbookViewId="0">
      <selection activeCell="L7" sqref="L7"/>
    </sheetView>
  </sheetViews>
  <sheetFormatPr defaultColWidth="9" defaultRowHeight="14.25" x14ac:dyDescent="0.2"/>
  <cols>
    <col min="1" max="3" width="10.375" style="9" customWidth="1"/>
    <col min="4" max="4" width="15.375" style="9" customWidth="1"/>
    <col min="5" max="5" width="12.375" style="9" customWidth="1"/>
    <col min="6" max="6" width="19" style="9" customWidth="1"/>
    <col min="7" max="7" width="16.875" style="9" customWidth="1"/>
    <col min="8" max="8" width="29.5" style="9" customWidth="1"/>
    <col min="9" max="9" width="12" style="9" customWidth="1"/>
    <col min="10" max="10" width="10" style="9" customWidth="1"/>
    <col min="11" max="11" width="20.75" style="9" customWidth="1"/>
    <col min="12" max="12" width="18.75" style="9" customWidth="1"/>
    <col min="13" max="13" width="9.625" style="9" customWidth="1"/>
    <col min="14" max="14" width="8.875" style="9" customWidth="1"/>
    <col min="15" max="15" width="10.625" style="9" customWidth="1"/>
    <col min="16" max="16" width="7.625" style="9" customWidth="1"/>
    <col min="17" max="17" width="8.125" style="9" customWidth="1"/>
    <col min="18" max="16384" width="9" style="9"/>
  </cols>
  <sheetData>
    <row r="1" spans="1:18" s="7" customFormat="1" ht="36" customHeight="1" x14ac:dyDescent="0.2">
      <c r="A1" s="378" t="s">
        <v>1383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8" s="8" customFormat="1" ht="13.5" x14ac:dyDescent="0.2">
      <c r="A2" s="379" t="s">
        <v>62</v>
      </c>
      <c r="B2" s="379"/>
      <c r="C2" s="379"/>
      <c r="D2" s="379"/>
      <c r="E2" s="380" t="s">
        <v>63</v>
      </c>
      <c r="F2" s="380" t="s">
        <v>64</v>
      </c>
      <c r="G2" s="380" t="s">
        <v>65</v>
      </c>
      <c r="H2" s="380" t="s">
        <v>683</v>
      </c>
      <c r="I2" s="377" t="s">
        <v>66</v>
      </c>
      <c r="J2" s="377"/>
      <c r="K2" s="377" t="s">
        <v>67</v>
      </c>
      <c r="L2" s="377"/>
      <c r="M2" s="377"/>
      <c r="N2" s="377" t="s">
        <v>68</v>
      </c>
      <c r="O2" s="377"/>
      <c r="P2" s="377" t="s">
        <v>69</v>
      </c>
      <c r="Q2" s="377" t="s">
        <v>70</v>
      </c>
    </row>
    <row r="3" spans="1:18" s="8" customFormat="1" ht="24" x14ac:dyDescent="0.2">
      <c r="A3" s="77" t="s">
        <v>71</v>
      </c>
      <c r="B3" s="78" t="s">
        <v>72</v>
      </c>
      <c r="C3" s="77" t="s">
        <v>73</v>
      </c>
      <c r="D3" s="77" t="s">
        <v>74</v>
      </c>
      <c r="E3" s="380"/>
      <c r="F3" s="380"/>
      <c r="G3" s="380"/>
      <c r="H3" s="380"/>
      <c r="I3" s="80" t="s">
        <v>75</v>
      </c>
      <c r="J3" s="80" t="s">
        <v>47</v>
      </c>
      <c r="K3" s="327" t="s">
        <v>76</v>
      </c>
      <c r="L3" s="327" t="s">
        <v>77</v>
      </c>
      <c r="M3" s="327" t="s">
        <v>78</v>
      </c>
      <c r="N3" s="79" t="s">
        <v>79</v>
      </c>
      <c r="O3" s="327" t="s">
        <v>80</v>
      </c>
      <c r="P3" s="377"/>
      <c r="Q3" s="377"/>
    </row>
    <row r="4" spans="1:18" ht="178.5" customHeight="1" x14ac:dyDescent="0.2">
      <c r="A4" s="296" t="s">
        <v>1023</v>
      </c>
      <c r="B4" s="296" t="s">
        <v>273</v>
      </c>
      <c r="C4" s="296" t="s">
        <v>177</v>
      </c>
      <c r="D4" s="296" t="s">
        <v>4</v>
      </c>
      <c r="E4" s="296" t="s">
        <v>513</v>
      </c>
      <c r="F4" s="296" t="s">
        <v>514</v>
      </c>
      <c r="G4" s="296" t="s">
        <v>48</v>
      </c>
      <c r="H4" s="296" t="s">
        <v>515</v>
      </c>
      <c r="I4" s="296" t="s">
        <v>516</v>
      </c>
      <c r="J4" s="296" t="s">
        <v>517</v>
      </c>
      <c r="K4" s="296" t="s">
        <v>518</v>
      </c>
      <c r="L4" s="296"/>
      <c r="M4" s="296" t="s">
        <v>412</v>
      </c>
      <c r="N4" s="296" t="s">
        <v>519</v>
      </c>
      <c r="O4" s="343"/>
      <c r="P4" s="296" t="s">
        <v>823</v>
      </c>
      <c r="Q4" s="296" t="s">
        <v>520</v>
      </c>
    </row>
    <row r="5" spans="1:18" ht="214.5" customHeight="1" x14ac:dyDescent="0.2">
      <c r="A5" s="296" t="s">
        <v>1023</v>
      </c>
      <c r="B5" s="296" t="s">
        <v>273</v>
      </c>
      <c r="C5" s="296" t="s">
        <v>177</v>
      </c>
      <c r="D5" s="296" t="s">
        <v>4</v>
      </c>
      <c r="E5" s="296"/>
      <c r="F5" s="296"/>
      <c r="G5" s="296"/>
      <c r="H5" s="296" t="s">
        <v>521</v>
      </c>
      <c r="I5" s="296" t="s">
        <v>522</v>
      </c>
      <c r="J5" s="296" t="s">
        <v>523</v>
      </c>
      <c r="K5" s="296"/>
      <c r="L5" s="296"/>
      <c r="M5" s="296"/>
      <c r="N5" s="296" t="s">
        <v>524</v>
      </c>
      <c r="O5" s="343"/>
      <c r="P5" s="296" t="s">
        <v>1139</v>
      </c>
      <c r="Q5" s="296" t="s">
        <v>837</v>
      </c>
    </row>
    <row r="6" spans="1:18" ht="398.25" customHeight="1" x14ac:dyDescent="0.2">
      <c r="A6" s="296"/>
      <c r="B6" s="296" t="s">
        <v>273</v>
      </c>
      <c r="C6" s="296"/>
      <c r="D6" s="296"/>
      <c r="E6" s="296"/>
      <c r="F6" s="296" t="s">
        <v>1177</v>
      </c>
      <c r="G6" s="296" t="s">
        <v>1178</v>
      </c>
      <c r="H6" s="296" t="s">
        <v>1179</v>
      </c>
      <c r="I6" s="296" t="s">
        <v>1180</v>
      </c>
      <c r="J6" s="296" t="s">
        <v>682</v>
      </c>
      <c r="K6" s="296" t="s">
        <v>1332</v>
      </c>
      <c r="L6" s="296">
        <v>22800</v>
      </c>
      <c r="M6" s="296" t="s">
        <v>1181</v>
      </c>
      <c r="N6" s="296" t="s">
        <v>1182</v>
      </c>
      <c r="O6" s="343">
        <v>22800</v>
      </c>
      <c r="P6" s="296" t="s">
        <v>1183</v>
      </c>
      <c r="Q6" s="296" t="s">
        <v>704</v>
      </c>
    </row>
    <row r="7" spans="1:18" ht="311.25" customHeight="1" x14ac:dyDescent="0.2">
      <c r="A7" s="296" t="s">
        <v>1023</v>
      </c>
      <c r="B7" s="296" t="s">
        <v>273</v>
      </c>
      <c r="C7" s="296" t="s">
        <v>525</v>
      </c>
      <c r="D7" s="296" t="s">
        <v>303</v>
      </c>
      <c r="E7" s="296" t="s">
        <v>525</v>
      </c>
      <c r="F7" s="296" t="s">
        <v>526</v>
      </c>
      <c r="G7" s="296" t="s">
        <v>527</v>
      </c>
      <c r="H7" s="296" t="s">
        <v>825</v>
      </c>
      <c r="I7" s="296" t="s">
        <v>528</v>
      </c>
      <c r="J7" s="296" t="s">
        <v>529</v>
      </c>
      <c r="K7" s="296" t="s">
        <v>1313</v>
      </c>
      <c r="L7" s="296" t="s">
        <v>1402</v>
      </c>
      <c r="M7" s="296" t="s">
        <v>486</v>
      </c>
      <c r="N7" s="296" t="s">
        <v>479</v>
      </c>
      <c r="O7" s="343">
        <v>61600</v>
      </c>
      <c r="P7" s="296" t="s">
        <v>1140</v>
      </c>
      <c r="Q7" s="296" t="s">
        <v>684</v>
      </c>
      <c r="R7" s="9" t="s">
        <v>1257</v>
      </c>
    </row>
    <row r="8" spans="1:18" ht="194.25" customHeight="1" x14ac:dyDescent="0.2">
      <c r="A8" s="296" t="s">
        <v>1023</v>
      </c>
      <c r="B8" s="296" t="s">
        <v>273</v>
      </c>
      <c r="C8" s="296" t="s">
        <v>525</v>
      </c>
      <c r="D8" s="296" t="s">
        <v>531</v>
      </c>
      <c r="E8" s="296" t="s">
        <v>525</v>
      </c>
      <c r="F8" s="296" t="s">
        <v>532</v>
      </c>
      <c r="G8" s="296" t="s">
        <v>533</v>
      </c>
      <c r="H8" s="296" t="s">
        <v>534</v>
      </c>
      <c r="I8" s="296" t="s">
        <v>528</v>
      </c>
      <c r="J8" s="296" t="s">
        <v>529</v>
      </c>
      <c r="K8" s="296"/>
      <c r="L8" s="296"/>
      <c r="M8" s="296"/>
      <c r="N8" s="296"/>
      <c r="O8" s="343"/>
      <c r="P8" s="296"/>
      <c r="Q8" s="296"/>
    </row>
    <row r="9" spans="1:18" ht="409.6" customHeight="1" x14ac:dyDescent="0.2">
      <c r="A9" s="296" t="s">
        <v>1023</v>
      </c>
      <c r="B9" s="296" t="s">
        <v>535</v>
      </c>
      <c r="C9" s="296" t="s">
        <v>536</v>
      </c>
      <c r="D9" s="296" t="s">
        <v>537</v>
      </c>
      <c r="E9" s="296" t="s">
        <v>538</v>
      </c>
      <c r="F9" s="296" t="s">
        <v>539</v>
      </c>
      <c r="G9" s="296" t="s">
        <v>540</v>
      </c>
      <c r="H9" s="296" t="s">
        <v>1155</v>
      </c>
      <c r="I9" s="296" t="s">
        <v>541</v>
      </c>
      <c r="J9" s="296">
        <v>17</v>
      </c>
      <c r="K9" s="296" t="s">
        <v>1320</v>
      </c>
      <c r="L9" s="296" t="s">
        <v>1321</v>
      </c>
      <c r="M9" s="347" t="s">
        <v>1322</v>
      </c>
      <c r="N9" s="296" t="s">
        <v>519</v>
      </c>
      <c r="O9" s="343">
        <v>100540</v>
      </c>
      <c r="P9" s="296" t="s">
        <v>1141</v>
      </c>
      <c r="Q9" s="296" t="s">
        <v>684</v>
      </c>
      <c r="R9" s="9" t="s">
        <v>1258</v>
      </c>
    </row>
    <row r="10" spans="1:18" ht="187.5" x14ac:dyDescent="0.2">
      <c r="A10" s="296"/>
      <c r="B10" s="296" t="s">
        <v>535</v>
      </c>
      <c r="C10" s="296" t="s">
        <v>536</v>
      </c>
      <c r="D10" s="296" t="s">
        <v>537</v>
      </c>
      <c r="E10" s="296"/>
      <c r="F10" s="296" t="s">
        <v>1172</v>
      </c>
      <c r="G10" s="296" t="s">
        <v>1173</v>
      </c>
      <c r="H10" s="296" t="s">
        <v>1174</v>
      </c>
      <c r="I10" s="296" t="s">
        <v>1175</v>
      </c>
      <c r="J10" s="296" t="s">
        <v>1115</v>
      </c>
      <c r="K10" s="345" t="s">
        <v>1323</v>
      </c>
      <c r="L10" s="296">
        <v>5900</v>
      </c>
      <c r="M10" s="296" t="s">
        <v>1165</v>
      </c>
      <c r="N10" s="348">
        <v>23163</v>
      </c>
      <c r="O10" s="343">
        <v>5900</v>
      </c>
      <c r="P10" s="296" t="s">
        <v>1176</v>
      </c>
      <c r="Q10" s="296" t="s">
        <v>694</v>
      </c>
    </row>
    <row r="11" spans="1:18" ht="117.75" customHeight="1" x14ac:dyDescent="0.2">
      <c r="A11" s="296"/>
      <c r="B11" s="296" t="s">
        <v>535</v>
      </c>
      <c r="C11" s="296" t="s">
        <v>536</v>
      </c>
      <c r="D11" s="296" t="s">
        <v>537</v>
      </c>
      <c r="E11" s="296"/>
      <c r="F11" s="296"/>
      <c r="G11" s="296"/>
      <c r="H11" s="296"/>
      <c r="I11" s="296"/>
      <c r="J11" s="296"/>
      <c r="K11" s="296" t="s">
        <v>1343</v>
      </c>
      <c r="L11" s="296" t="s">
        <v>1344</v>
      </c>
      <c r="M11" s="296" t="s">
        <v>1314</v>
      </c>
      <c r="N11" s="348"/>
      <c r="O11" s="343">
        <v>9200</v>
      </c>
      <c r="P11" s="296"/>
      <c r="Q11" s="296" t="s">
        <v>698</v>
      </c>
    </row>
    <row r="12" spans="1:18" ht="150" x14ac:dyDescent="0.2">
      <c r="A12" s="296" t="s">
        <v>1023</v>
      </c>
      <c r="B12" s="296" t="s">
        <v>542</v>
      </c>
      <c r="C12" s="296" t="s">
        <v>543</v>
      </c>
      <c r="D12" s="296" t="s">
        <v>7</v>
      </c>
      <c r="E12" s="296" t="s">
        <v>544</v>
      </c>
      <c r="F12" s="296" t="s">
        <v>826</v>
      </c>
      <c r="G12" s="296" t="s">
        <v>545</v>
      </c>
      <c r="H12" s="296" t="s">
        <v>546</v>
      </c>
      <c r="I12" s="296" t="s">
        <v>547</v>
      </c>
      <c r="J12" s="296" t="s">
        <v>226</v>
      </c>
      <c r="K12" s="296" t="s">
        <v>1315</v>
      </c>
      <c r="L12" s="296">
        <v>60000</v>
      </c>
      <c r="M12" s="296" t="s">
        <v>486</v>
      </c>
      <c r="N12" s="296"/>
      <c r="O12" s="343">
        <v>60000</v>
      </c>
      <c r="P12" s="296" t="s">
        <v>1140</v>
      </c>
      <c r="Q12" s="296" t="s">
        <v>684</v>
      </c>
      <c r="R12" s="9" t="s">
        <v>1259</v>
      </c>
    </row>
    <row r="13" spans="1:18" ht="117.75" customHeight="1" x14ac:dyDescent="0.2">
      <c r="A13" s="296" t="s">
        <v>1023</v>
      </c>
      <c r="B13" s="296" t="s">
        <v>542</v>
      </c>
      <c r="C13" s="296" t="s">
        <v>543</v>
      </c>
      <c r="D13" s="296" t="s">
        <v>8</v>
      </c>
      <c r="E13" s="296" t="s">
        <v>548</v>
      </c>
      <c r="F13" s="296" t="s">
        <v>549</v>
      </c>
      <c r="G13" s="296" t="s">
        <v>550</v>
      </c>
      <c r="H13" s="296" t="s">
        <v>551</v>
      </c>
      <c r="I13" s="296" t="s">
        <v>552</v>
      </c>
      <c r="J13" s="296" t="s">
        <v>226</v>
      </c>
      <c r="K13" s="296"/>
      <c r="L13" s="296"/>
      <c r="M13" s="296"/>
      <c r="N13" s="296" t="s">
        <v>553</v>
      </c>
      <c r="O13" s="343"/>
      <c r="P13" s="296" t="s">
        <v>1140</v>
      </c>
      <c r="Q13" s="296" t="s">
        <v>684</v>
      </c>
    </row>
    <row r="14" spans="1:18" ht="322.5" customHeight="1" x14ac:dyDescent="0.2">
      <c r="A14" s="296" t="s">
        <v>1023</v>
      </c>
      <c r="B14" s="296" t="s">
        <v>542</v>
      </c>
      <c r="C14" s="296" t="s">
        <v>543</v>
      </c>
      <c r="D14" s="296" t="s">
        <v>39</v>
      </c>
      <c r="E14" s="296" t="s">
        <v>554</v>
      </c>
      <c r="F14" s="296" t="s">
        <v>555</v>
      </c>
      <c r="G14" s="296" t="s">
        <v>556</v>
      </c>
      <c r="H14" s="296" t="s">
        <v>557</v>
      </c>
      <c r="I14" s="296" t="s">
        <v>558</v>
      </c>
      <c r="J14" s="296" t="s">
        <v>559</v>
      </c>
      <c r="K14" s="296"/>
      <c r="L14" s="296"/>
      <c r="M14" s="296"/>
      <c r="N14" s="296"/>
      <c r="O14" s="343"/>
      <c r="P14" s="296" t="s">
        <v>1142</v>
      </c>
      <c r="Q14" s="296" t="s">
        <v>684</v>
      </c>
    </row>
    <row r="15" spans="1:18" ht="137.25" customHeight="1" x14ac:dyDescent="0.2">
      <c r="A15" s="296" t="s">
        <v>1023</v>
      </c>
      <c r="B15" s="296"/>
      <c r="C15" s="296"/>
      <c r="D15" s="296"/>
      <c r="E15" s="296"/>
      <c r="F15" s="296"/>
      <c r="G15" s="296"/>
      <c r="H15" s="296" t="s">
        <v>560</v>
      </c>
      <c r="I15" s="296" t="s">
        <v>561</v>
      </c>
      <c r="J15" s="296" t="s">
        <v>559</v>
      </c>
      <c r="K15" s="296"/>
      <c r="L15" s="296"/>
      <c r="M15" s="296"/>
      <c r="N15" s="296"/>
      <c r="O15" s="343"/>
      <c r="P15" s="296" t="s">
        <v>1142</v>
      </c>
      <c r="Q15" s="296" t="s">
        <v>684</v>
      </c>
    </row>
    <row r="16" spans="1:18" ht="142.5" customHeight="1" x14ac:dyDescent="0.2">
      <c r="A16" s="296" t="s">
        <v>1023</v>
      </c>
      <c r="B16" s="296"/>
      <c r="C16" s="296"/>
      <c r="D16" s="296"/>
      <c r="E16" s="296"/>
      <c r="F16" s="296"/>
      <c r="G16" s="296"/>
      <c r="H16" s="296" t="s">
        <v>562</v>
      </c>
      <c r="I16" s="296" t="s">
        <v>563</v>
      </c>
      <c r="J16" s="296" t="s">
        <v>559</v>
      </c>
      <c r="K16" s="296"/>
      <c r="L16" s="296"/>
      <c r="M16" s="296"/>
      <c r="N16" s="296"/>
      <c r="O16" s="343"/>
      <c r="P16" s="296" t="s">
        <v>1142</v>
      </c>
      <c r="Q16" s="296" t="s">
        <v>684</v>
      </c>
    </row>
    <row r="17" spans="1:18" ht="135.75" customHeight="1" x14ac:dyDescent="0.2">
      <c r="A17" s="296" t="s">
        <v>1023</v>
      </c>
      <c r="B17" s="296"/>
      <c r="C17" s="296"/>
      <c r="D17" s="296"/>
      <c r="E17" s="296"/>
      <c r="F17" s="296"/>
      <c r="G17" s="296"/>
      <c r="H17" s="296" t="s">
        <v>564</v>
      </c>
      <c r="I17" s="296" t="s">
        <v>558</v>
      </c>
      <c r="J17" s="296" t="s">
        <v>559</v>
      </c>
      <c r="K17" s="296"/>
      <c r="L17" s="296"/>
      <c r="M17" s="296"/>
      <c r="N17" s="296"/>
      <c r="O17" s="343"/>
      <c r="P17" s="296" t="s">
        <v>1142</v>
      </c>
      <c r="Q17" s="296" t="s">
        <v>684</v>
      </c>
    </row>
    <row r="18" spans="1:18" ht="402.75" customHeight="1" x14ac:dyDescent="0.2">
      <c r="A18" s="296" t="s">
        <v>1023</v>
      </c>
      <c r="B18" s="296" t="s">
        <v>273</v>
      </c>
      <c r="C18" s="296"/>
      <c r="D18" s="296" t="s">
        <v>308</v>
      </c>
      <c r="E18" s="296" t="s">
        <v>565</v>
      </c>
      <c r="F18" s="296" t="s">
        <v>566</v>
      </c>
      <c r="G18" s="296" t="s">
        <v>567</v>
      </c>
      <c r="H18" s="296" t="s">
        <v>568</v>
      </c>
      <c r="I18" s="296" t="s">
        <v>828</v>
      </c>
      <c r="J18" s="296" t="s">
        <v>829</v>
      </c>
      <c r="K18" s="296" t="s">
        <v>1237</v>
      </c>
      <c r="L18" s="296" t="s">
        <v>1319</v>
      </c>
      <c r="M18" s="296" t="s">
        <v>569</v>
      </c>
      <c r="N18" s="296" t="s">
        <v>570</v>
      </c>
      <c r="O18" s="343">
        <v>100000</v>
      </c>
      <c r="P18" s="296" t="s">
        <v>1143</v>
      </c>
      <c r="Q18" s="296" t="s">
        <v>684</v>
      </c>
    </row>
    <row r="19" spans="1:18" ht="80.25" customHeight="1" x14ac:dyDescent="0.2">
      <c r="A19" s="296"/>
      <c r="B19" s="296"/>
      <c r="C19" s="296"/>
      <c r="D19" s="296"/>
      <c r="E19" s="296"/>
      <c r="F19" s="296"/>
      <c r="G19" s="296"/>
      <c r="H19" s="296"/>
      <c r="I19" s="296"/>
      <c r="J19" s="296"/>
      <c r="K19" s="296" t="s">
        <v>1401</v>
      </c>
      <c r="L19" s="296">
        <v>135000</v>
      </c>
      <c r="M19" s="296"/>
      <c r="N19" s="296"/>
      <c r="O19" s="343">
        <v>135000</v>
      </c>
      <c r="P19" s="296" t="s">
        <v>1400</v>
      </c>
      <c r="Q19" s="296" t="s">
        <v>480</v>
      </c>
    </row>
    <row r="20" spans="1:18" ht="81" customHeight="1" x14ac:dyDescent="0.2">
      <c r="A20" s="296"/>
      <c r="B20" s="296"/>
      <c r="C20" s="296"/>
      <c r="D20" s="296" t="s">
        <v>309</v>
      </c>
      <c r="E20" s="296" t="s">
        <v>508</v>
      </c>
      <c r="F20" s="296" t="s">
        <v>571</v>
      </c>
      <c r="G20" s="296" t="s">
        <v>572</v>
      </c>
      <c r="H20" s="296" t="s">
        <v>573</v>
      </c>
      <c r="I20" s="296" t="s">
        <v>574</v>
      </c>
      <c r="J20" s="296" t="s">
        <v>575</v>
      </c>
      <c r="K20" s="296"/>
      <c r="L20" s="296"/>
      <c r="M20" s="296"/>
      <c r="N20" s="296" t="s">
        <v>576</v>
      </c>
      <c r="O20" s="343"/>
      <c r="P20" s="296" t="s">
        <v>1143</v>
      </c>
      <c r="Q20" s="296" t="s">
        <v>684</v>
      </c>
    </row>
    <row r="21" spans="1:18" ht="360" customHeight="1" x14ac:dyDescent="0.2">
      <c r="A21" s="296"/>
      <c r="B21" s="296"/>
      <c r="C21" s="296"/>
      <c r="D21" s="296"/>
      <c r="E21" s="296"/>
      <c r="F21" s="296" t="s">
        <v>1192</v>
      </c>
      <c r="G21" s="296" t="s">
        <v>1193</v>
      </c>
      <c r="H21" s="296" t="s">
        <v>1194</v>
      </c>
      <c r="I21" s="296" t="s">
        <v>1195</v>
      </c>
      <c r="J21" s="296" t="s">
        <v>1196</v>
      </c>
      <c r="K21" s="296" t="s">
        <v>1334</v>
      </c>
      <c r="L21" s="346" t="s">
        <v>1333</v>
      </c>
      <c r="M21" s="296" t="s">
        <v>1181</v>
      </c>
      <c r="N21" s="296"/>
      <c r="O21" s="343">
        <v>124830</v>
      </c>
      <c r="P21" s="296" t="s">
        <v>1183</v>
      </c>
      <c r="Q21" s="296" t="s">
        <v>704</v>
      </c>
    </row>
    <row r="22" spans="1:18" ht="82.5" customHeight="1" x14ac:dyDescent="0.2">
      <c r="A22" s="296"/>
      <c r="B22" s="296"/>
      <c r="C22" s="296"/>
      <c r="D22" s="296"/>
      <c r="E22" s="296"/>
      <c r="F22" s="296"/>
      <c r="G22" s="296"/>
      <c r="H22" s="296"/>
      <c r="I22" s="296"/>
      <c r="J22" s="296"/>
      <c r="K22" s="345" t="s">
        <v>1311</v>
      </c>
      <c r="L22" s="296"/>
      <c r="M22" s="296" t="s">
        <v>1335</v>
      </c>
      <c r="N22" s="296"/>
      <c r="O22" s="343">
        <v>153850</v>
      </c>
      <c r="P22" s="296"/>
      <c r="Q22" s="296" t="s">
        <v>701</v>
      </c>
    </row>
    <row r="23" spans="1:18" ht="82.5" customHeight="1" x14ac:dyDescent="0.2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2" t="s">
        <v>1366</v>
      </c>
      <c r="L23" s="331"/>
      <c r="M23" s="331" t="s">
        <v>1367</v>
      </c>
      <c r="N23" s="331"/>
      <c r="O23" s="333">
        <v>86400</v>
      </c>
      <c r="P23" s="331"/>
      <c r="Q23" s="331" t="s">
        <v>1368</v>
      </c>
    </row>
    <row r="24" spans="1:18" ht="82.5" customHeight="1" x14ac:dyDescent="0.2">
      <c r="A24" s="331"/>
      <c r="B24" s="331"/>
      <c r="C24" s="331"/>
      <c r="D24" s="331"/>
      <c r="E24" s="331"/>
      <c r="F24" s="331"/>
      <c r="G24" s="331"/>
      <c r="H24" s="331"/>
      <c r="I24" s="331"/>
      <c r="J24" s="331"/>
      <c r="K24" s="332" t="s">
        <v>1369</v>
      </c>
      <c r="L24" s="331"/>
      <c r="M24" s="331" t="s">
        <v>1367</v>
      </c>
      <c r="N24" s="331"/>
      <c r="O24" s="333">
        <v>83800</v>
      </c>
      <c r="P24" s="331"/>
      <c r="Q24" s="331" t="s">
        <v>1370</v>
      </c>
    </row>
    <row r="25" spans="1:18" ht="117.75" customHeight="1" x14ac:dyDescent="0.2">
      <c r="A25" s="296" t="s">
        <v>1023</v>
      </c>
      <c r="B25" s="296" t="s">
        <v>273</v>
      </c>
      <c r="C25" s="296" t="s">
        <v>158</v>
      </c>
      <c r="D25" s="296" t="s">
        <v>284</v>
      </c>
      <c r="E25" s="296" t="s">
        <v>830</v>
      </c>
      <c r="F25" s="296" t="s">
        <v>831</v>
      </c>
      <c r="G25" s="296" t="s">
        <v>481</v>
      </c>
      <c r="H25" s="296" t="s">
        <v>832</v>
      </c>
      <c r="I25" s="296" t="s">
        <v>482</v>
      </c>
      <c r="J25" s="296"/>
      <c r="K25" s="296"/>
      <c r="L25" s="296">
        <v>10000</v>
      </c>
      <c r="M25" s="296" t="s">
        <v>687</v>
      </c>
      <c r="N25" s="296" t="s">
        <v>519</v>
      </c>
      <c r="O25" s="343">
        <v>10000</v>
      </c>
      <c r="P25" s="296" t="s">
        <v>685</v>
      </c>
      <c r="Q25" s="296" t="s">
        <v>684</v>
      </c>
    </row>
    <row r="26" spans="1:18" ht="75" x14ac:dyDescent="0.2">
      <c r="A26" s="344"/>
      <c r="B26" s="296"/>
      <c r="C26" s="296"/>
      <c r="D26" s="296" t="s">
        <v>833</v>
      </c>
      <c r="E26" s="296" t="s">
        <v>834</v>
      </c>
      <c r="F26" s="296" t="s">
        <v>835</v>
      </c>
      <c r="G26" s="296"/>
      <c r="H26" s="296"/>
      <c r="I26" s="296" t="s">
        <v>836</v>
      </c>
      <c r="J26" s="296">
        <v>1</v>
      </c>
      <c r="K26" s="296"/>
      <c r="L26" s="296"/>
      <c r="M26" s="296"/>
      <c r="N26" s="296" t="s">
        <v>519</v>
      </c>
      <c r="O26" s="343"/>
      <c r="P26" s="296" t="s">
        <v>685</v>
      </c>
      <c r="Q26" s="296" t="s">
        <v>837</v>
      </c>
    </row>
    <row r="27" spans="1:18" ht="18.75" x14ac:dyDescent="0.2">
      <c r="A27" s="328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30"/>
      <c r="P27" s="329"/>
      <c r="Q27" s="329"/>
    </row>
    <row r="28" spans="1:18" ht="232.5" customHeight="1" x14ac:dyDescent="0.2">
      <c r="A28" s="296" t="s">
        <v>1023</v>
      </c>
      <c r="B28" s="296" t="s">
        <v>210</v>
      </c>
      <c r="C28" s="296" t="s">
        <v>218</v>
      </c>
      <c r="D28" s="180" t="s">
        <v>284</v>
      </c>
      <c r="E28" s="296"/>
      <c r="F28" s="296" t="s">
        <v>577</v>
      </c>
      <c r="G28" s="296" t="s">
        <v>578</v>
      </c>
      <c r="H28" s="296" t="s">
        <v>579</v>
      </c>
      <c r="I28" s="296" t="s">
        <v>580</v>
      </c>
      <c r="J28" s="296" t="s">
        <v>581</v>
      </c>
      <c r="K28" s="296" t="s">
        <v>1238</v>
      </c>
      <c r="L28" s="296" t="s">
        <v>582</v>
      </c>
      <c r="M28" s="296" t="s">
        <v>1156</v>
      </c>
      <c r="N28" s="296" t="s">
        <v>479</v>
      </c>
      <c r="O28" s="343">
        <v>23000</v>
      </c>
      <c r="P28" s="296" t="s">
        <v>1235</v>
      </c>
      <c r="Q28" s="296" t="s">
        <v>480</v>
      </c>
    </row>
    <row r="29" spans="1:18" ht="16.5" customHeight="1" x14ac:dyDescent="0.2">
      <c r="A29" s="329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30"/>
      <c r="P29" s="329"/>
      <c r="Q29" s="329"/>
    </row>
    <row r="30" spans="1:18" ht="150" x14ac:dyDescent="0.2">
      <c r="A30" s="296" t="s">
        <v>1023</v>
      </c>
      <c r="B30" s="296" t="s">
        <v>262</v>
      </c>
      <c r="C30" s="296"/>
      <c r="D30" s="296" t="s">
        <v>107</v>
      </c>
      <c r="E30" s="296" t="s">
        <v>583</v>
      </c>
      <c r="F30" s="296" t="s">
        <v>584</v>
      </c>
      <c r="G30" s="296" t="s">
        <v>585</v>
      </c>
      <c r="H30" s="296" t="s">
        <v>586</v>
      </c>
      <c r="I30" s="296" t="s">
        <v>587</v>
      </c>
      <c r="J30" s="296" t="s">
        <v>588</v>
      </c>
      <c r="K30" s="296" t="s">
        <v>1388</v>
      </c>
      <c r="L30" s="296" t="s">
        <v>589</v>
      </c>
      <c r="M30" s="296" t="s">
        <v>1156</v>
      </c>
      <c r="N30" s="296" t="s">
        <v>590</v>
      </c>
      <c r="O30" s="343">
        <v>28340</v>
      </c>
      <c r="P30" s="296" t="s">
        <v>838</v>
      </c>
      <c r="Q30" s="296" t="s">
        <v>480</v>
      </c>
    </row>
    <row r="31" spans="1:18" ht="112.5" x14ac:dyDescent="0.2">
      <c r="A31" s="296"/>
      <c r="B31" s="296"/>
      <c r="C31" s="296"/>
      <c r="D31" s="296"/>
      <c r="E31" s="296"/>
      <c r="F31" s="296"/>
      <c r="G31" s="296" t="s">
        <v>591</v>
      </c>
      <c r="H31" s="296" t="s">
        <v>592</v>
      </c>
      <c r="I31" s="296" t="s">
        <v>593</v>
      </c>
      <c r="J31" s="296" t="s">
        <v>594</v>
      </c>
      <c r="K31" s="296" t="s">
        <v>595</v>
      </c>
      <c r="L31" s="296" t="s">
        <v>595</v>
      </c>
      <c r="M31" s="296" t="s">
        <v>595</v>
      </c>
      <c r="N31" s="296" t="s">
        <v>590</v>
      </c>
      <c r="O31" s="343"/>
      <c r="P31" s="296"/>
      <c r="Q31" s="296"/>
    </row>
    <row r="32" spans="1:18" ht="307.5" customHeight="1" x14ac:dyDescent="0.2">
      <c r="A32" s="296" t="s">
        <v>1023</v>
      </c>
      <c r="B32" s="296" t="s">
        <v>262</v>
      </c>
      <c r="C32" s="296"/>
      <c r="D32" s="296" t="s">
        <v>108</v>
      </c>
      <c r="E32" s="296" t="s">
        <v>596</v>
      </c>
      <c r="F32" s="296" t="s">
        <v>597</v>
      </c>
      <c r="G32" s="296" t="s">
        <v>598</v>
      </c>
      <c r="H32" s="296" t="s">
        <v>599</v>
      </c>
      <c r="I32" s="296" t="s">
        <v>600</v>
      </c>
      <c r="J32" s="296" t="s">
        <v>1253</v>
      </c>
      <c r="K32" s="296" t="s">
        <v>1316</v>
      </c>
      <c r="L32" s="346" t="s">
        <v>1318</v>
      </c>
      <c r="M32" s="347" t="s">
        <v>1385</v>
      </c>
      <c r="N32" s="296" t="s">
        <v>1255</v>
      </c>
      <c r="O32" s="343">
        <v>526480</v>
      </c>
      <c r="P32" s="296" t="s">
        <v>1256</v>
      </c>
      <c r="Q32" s="296" t="s">
        <v>684</v>
      </c>
      <c r="R32" s="9" t="s">
        <v>1260</v>
      </c>
    </row>
    <row r="33" spans="1:17" ht="321" customHeight="1" x14ac:dyDescent="0.2">
      <c r="A33" s="296" t="s">
        <v>1023</v>
      </c>
      <c r="B33" s="296" t="s">
        <v>262</v>
      </c>
      <c r="C33" s="296"/>
      <c r="D33" s="296" t="s">
        <v>108</v>
      </c>
      <c r="E33" s="296"/>
      <c r="F33" s="296"/>
      <c r="G33" s="296" t="s">
        <v>601</v>
      </c>
      <c r="H33" s="296" t="s">
        <v>602</v>
      </c>
      <c r="I33" s="296" t="s">
        <v>603</v>
      </c>
      <c r="J33" s="296" t="s">
        <v>594</v>
      </c>
      <c r="K33" s="296" t="s">
        <v>1317</v>
      </c>
      <c r="L33" s="296" t="s">
        <v>1387</v>
      </c>
      <c r="M33" s="347" t="s">
        <v>1386</v>
      </c>
      <c r="N33" s="296" t="s">
        <v>590</v>
      </c>
      <c r="O33" s="343">
        <v>95311</v>
      </c>
      <c r="P33" s="296" t="s">
        <v>1236</v>
      </c>
      <c r="Q33" s="296" t="s">
        <v>684</v>
      </c>
    </row>
    <row r="34" spans="1:17" ht="243.75" x14ac:dyDescent="0.2">
      <c r="A34" s="296" t="s">
        <v>1023</v>
      </c>
      <c r="B34" s="296" t="s">
        <v>262</v>
      </c>
      <c r="C34" s="296"/>
      <c r="D34" s="296" t="s">
        <v>108</v>
      </c>
      <c r="E34" s="296"/>
      <c r="F34" s="296" t="s">
        <v>839</v>
      </c>
      <c r="G34" s="296" t="s">
        <v>225</v>
      </c>
      <c r="H34" s="296" t="s">
        <v>840</v>
      </c>
      <c r="I34" s="296" t="s">
        <v>841</v>
      </c>
      <c r="J34" s="296">
        <v>100</v>
      </c>
      <c r="K34" s="345" t="s">
        <v>1331</v>
      </c>
      <c r="L34" s="296">
        <v>75000</v>
      </c>
      <c r="M34" s="296" t="s">
        <v>688</v>
      </c>
      <c r="N34" s="296"/>
      <c r="O34" s="343">
        <v>75000</v>
      </c>
      <c r="P34" s="296"/>
      <c r="Q34" s="296" t="s">
        <v>701</v>
      </c>
    </row>
    <row r="35" spans="1:17" ht="234.75" customHeight="1" x14ac:dyDescent="0.2">
      <c r="A35" s="344"/>
      <c r="B35" s="296"/>
      <c r="C35" s="296"/>
      <c r="D35" s="296"/>
      <c r="E35" s="296"/>
      <c r="F35" s="296" t="s">
        <v>1157</v>
      </c>
      <c r="G35" s="296" t="s">
        <v>1158</v>
      </c>
      <c r="H35" s="296" t="s">
        <v>1159</v>
      </c>
      <c r="I35" s="296" t="s">
        <v>1160</v>
      </c>
      <c r="J35" s="296">
        <v>180</v>
      </c>
      <c r="K35" s="296" t="s">
        <v>1324</v>
      </c>
      <c r="L35" s="296">
        <v>41250</v>
      </c>
      <c r="M35" s="296" t="s">
        <v>1161</v>
      </c>
      <c r="N35" s="296"/>
      <c r="O35" s="343">
        <v>41250</v>
      </c>
      <c r="P35" s="296" t="s">
        <v>1167</v>
      </c>
      <c r="Q35" s="296" t="s">
        <v>694</v>
      </c>
    </row>
    <row r="36" spans="1:17" ht="326.25" customHeight="1" x14ac:dyDescent="0.2">
      <c r="A36" s="296" t="s">
        <v>1023</v>
      </c>
      <c r="B36" s="296" t="s">
        <v>262</v>
      </c>
      <c r="C36" s="296"/>
      <c r="D36" s="296" t="s">
        <v>108</v>
      </c>
      <c r="E36" s="296"/>
      <c r="F36" s="296" t="s">
        <v>1197</v>
      </c>
      <c r="G36" s="296" t="s">
        <v>1198</v>
      </c>
      <c r="H36" s="296" t="s">
        <v>1205</v>
      </c>
      <c r="I36" s="296" t="s">
        <v>1199</v>
      </c>
      <c r="J36" s="296" t="s">
        <v>1200</v>
      </c>
      <c r="K36" s="296" t="s">
        <v>1239</v>
      </c>
      <c r="L36" s="346">
        <v>11600</v>
      </c>
      <c r="M36" s="296" t="s">
        <v>1201</v>
      </c>
      <c r="N36" s="296" t="s">
        <v>1202</v>
      </c>
      <c r="O36" s="343">
        <v>11600</v>
      </c>
      <c r="P36" s="296" t="s">
        <v>1203</v>
      </c>
      <c r="Q36" s="296" t="s">
        <v>1204</v>
      </c>
    </row>
    <row r="37" spans="1:17" ht="268.5" customHeight="1" x14ac:dyDescent="0.2">
      <c r="A37" s="296" t="s">
        <v>1023</v>
      </c>
      <c r="B37" s="296" t="s">
        <v>262</v>
      </c>
      <c r="C37" s="296"/>
      <c r="D37" s="296" t="s">
        <v>108</v>
      </c>
      <c r="E37" s="296"/>
      <c r="F37" s="296" t="s">
        <v>1206</v>
      </c>
      <c r="G37" s="296" t="s">
        <v>1207</v>
      </c>
      <c r="H37" s="296" t="s">
        <v>1208</v>
      </c>
      <c r="I37" s="296" t="s">
        <v>1209</v>
      </c>
      <c r="J37" s="296" t="s">
        <v>1210</v>
      </c>
      <c r="K37" s="296" t="s">
        <v>1240</v>
      </c>
      <c r="L37" s="346">
        <v>11500</v>
      </c>
      <c r="M37" s="296" t="s">
        <v>1201</v>
      </c>
      <c r="N37" s="296"/>
      <c r="O37" s="343">
        <v>11500</v>
      </c>
      <c r="P37" s="296" t="s">
        <v>1203</v>
      </c>
      <c r="Q37" s="296" t="s">
        <v>1204</v>
      </c>
    </row>
    <row r="38" spans="1:17" ht="262.5" x14ac:dyDescent="0.2">
      <c r="A38" s="344"/>
      <c r="B38" s="296"/>
      <c r="C38" s="296"/>
      <c r="D38" s="296"/>
      <c r="E38" s="296"/>
      <c r="F38" s="296" t="s">
        <v>1216</v>
      </c>
      <c r="G38" s="296" t="s">
        <v>1217</v>
      </c>
      <c r="H38" s="296" t="s">
        <v>1218</v>
      </c>
      <c r="I38" s="296" t="s">
        <v>1219</v>
      </c>
      <c r="J38" s="296" t="s">
        <v>1220</v>
      </c>
      <c r="K38" s="296" t="s">
        <v>1241</v>
      </c>
      <c r="L38" s="346">
        <v>46010</v>
      </c>
      <c r="M38" s="296" t="s">
        <v>1201</v>
      </c>
      <c r="N38" s="296"/>
      <c r="O38" s="343">
        <v>46010</v>
      </c>
      <c r="P38" s="296" t="s">
        <v>1221</v>
      </c>
      <c r="Q38" s="296" t="s">
        <v>1204</v>
      </c>
    </row>
    <row r="39" spans="1:17" ht="337.5" x14ac:dyDescent="0.2">
      <c r="A39" s="296" t="s">
        <v>1023</v>
      </c>
      <c r="B39" s="296" t="s">
        <v>262</v>
      </c>
      <c r="C39" s="296"/>
      <c r="D39" s="296" t="s">
        <v>108</v>
      </c>
      <c r="E39" s="296"/>
      <c r="F39" s="296"/>
      <c r="G39" s="296"/>
      <c r="H39" s="296"/>
      <c r="I39" s="296"/>
      <c r="J39" s="296"/>
      <c r="K39" s="296" t="s">
        <v>1345</v>
      </c>
      <c r="L39" s="296" t="s">
        <v>1346</v>
      </c>
      <c r="M39" s="296" t="s">
        <v>1312</v>
      </c>
      <c r="N39" s="296"/>
      <c r="O39" s="343">
        <v>39170</v>
      </c>
      <c r="P39" s="296"/>
      <c r="Q39" s="296" t="s">
        <v>698</v>
      </c>
    </row>
    <row r="40" spans="1:17" ht="210" customHeight="1" x14ac:dyDescent="0.2">
      <c r="A40" s="296" t="s">
        <v>1023</v>
      </c>
      <c r="B40" s="296" t="s">
        <v>262</v>
      </c>
      <c r="C40" s="296"/>
      <c r="D40" s="296" t="s">
        <v>108</v>
      </c>
      <c r="E40" s="296"/>
      <c r="F40" s="296"/>
      <c r="G40" s="296"/>
      <c r="H40" s="296"/>
      <c r="I40" s="296"/>
      <c r="J40" s="296">
        <v>240</v>
      </c>
      <c r="K40" s="345" t="s">
        <v>1336</v>
      </c>
      <c r="L40" s="296" t="s">
        <v>1337</v>
      </c>
      <c r="M40" s="296" t="s">
        <v>1190</v>
      </c>
      <c r="N40" s="296"/>
      <c r="O40" s="343">
        <v>95730</v>
      </c>
      <c r="P40" s="296"/>
      <c r="Q40" s="296" t="s">
        <v>704</v>
      </c>
    </row>
    <row r="41" spans="1:17" ht="177.75" customHeight="1" x14ac:dyDescent="0.2">
      <c r="A41" s="296" t="s">
        <v>1023</v>
      </c>
      <c r="B41" s="296"/>
      <c r="C41" s="296"/>
      <c r="D41" s="296" t="s">
        <v>315</v>
      </c>
      <c r="E41" s="296" t="s">
        <v>842</v>
      </c>
      <c r="F41" s="296" t="s">
        <v>1169</v>
      </c>
      <c r="G41" s="296" t="s">
        <v>843</v>
      </c>
      <c r="H41" s="296" t="s">
        <v>844</v>
      </c>
      <c r="I41" s="296" t="s">
        <v>845</v>
      </c>
      <c r="J41" s="296">
        <v>107</v>
      </c>
      <c r="K41" s="345" t="s">
        <v>1249</v>
      </c>
      <c r="L41" s="296">
        <v>36640</v>
      </c>
      <c r="M41" s="296" t="s">
        <v>846</v>
      </c>
      <c r="N41" s="296"/>
      <c r="O41" s="343">
        <v>36640</v>
      </c>
      <c r="P41" s="296" t="s">
        <v>686</v>
      </c>
      <c r="Q41" s="296" t="s">
        <v>480</v>
      </c>
    </row>
    <row r="42" spans="1:17" ht="324.75" customHeight="1" x14ac:dyDescent="0.2">
      <c r="A42" s="296" t="s">
        <v>1023</v>
      </c>
      <c r="B42" s="296"/>
      <c r="C42" s="296"/>
      <c r="D42" s="296" t="s">
        <v>847</v>
      </c>
      <c r="E42" s="296" t="s">
        <v>848</v>
      </c>
      <c r="F42" s="296"/>
      <c r="G42" s="296"/>
      <c r="H42" s="296" t="s">
        <v>849</v>
      </c>
      <c r="I42" s="296"/>
      <c r="J42" s="296"/>
      <c r="K42" s="296"/>
      <c r="L42" s="296"/>
      <c r="M42" s="296"/>
      <c r="N42" s="296"/>
      <c r="O42" s="343"/>
      <c r="P42" s="296"/>
      <c r="Q42" s="296" t="s">
        <v>49</v>
      </c>
    </row>
    <row r="43" spans="1:17" ht="192.75" customHeight="1" x14ac:dyDescent="0.2">
      <c r="A43" s="296" t="s">
        <v>1023</v>
      </c>
      <c r="B43" s="296" t="s">
        <v>262</v>
      </c>
      <c r="C43" s="296" t="s">
        <v>262</v>
      </c>
      <c r="D43" s="296" t="s">
        <v>263</v>
      </c>
      <c r="E43" s="296" t="s">
        <v>604</v>
      </c>
      <c r="F43" s="296" t="s">
        <v>605</v>
      </c>
      <c r="G43" s="296" t="s">
        <v>850</v>
      </c>
      <c r="H43" s="296" t="s">
        <v>606</v>
      </c>
      <c r="I43" s="296" t="s">
        <v>607</v>
      </c>
      <c r="J43" s="296" t="s">
        <v>608</v>
      </c>
      <c r="K43" s="296" t="s">
        <v>595</v>
      </c>
      <c r="L43" s="296" t="s">
        <v>595</v>
      </c>
      <c r="M43" s="296" t="s">
        <v>595</v>
      </c>
      <c r="N43" s="296" t="s">
        <v>519</v>
      </c>
      <c r="O43" s="343"/>
      <c r="P43" s="296"/>
      <c r="Q43" s="296"/>
    </row>
    <row r="44" spans="1:17" ht="150" x14ac:dyDescent="0.2">
      <c r="A44" s="296" t="s">
        <v>1023</v>
      </c>
      <c r="B44" s="296" t="s">
        <v>321</v>
      </c>
      <c r="C44" s="296" t="s">
        <v>262</v>
      </c>
      <c r="D44" s="296" t="s">
        <v>311</v>
      </c>
      <c r="E44" s="296" t="s">
        <v>609</v>
      </c>
      <c r="F44" s="296" t="s">
        <v>610</v>
      </c>
      <c r="G44" s="296" t="s">
        <v>611</v>
      </c>
      <c r="H44" s="296" t="s">
        <v>612</v>
      </c>
      <c r="I44" s="296" t="s">
        <v>613</v>
      </c>
      <c r="J44" s="296">
        <v>1224</v>
      </c>
      <c r="K44" s="296" t="s">
        <v>1389</v>
      </c>
      <c r="L44" s="296" t="s">
        <v>614</v>
      </c>
      <c r="M44" s="296" t="s">
        <v>1156</v>
      </c>
      <c r="N44" s="296" t="s">
        <v>519</v>
      </c>
      <c r="O44" s="343">
        <v>34520</v>
      </c>
      <c r="P44" s="296" t="s">
        <v>838</v>
      </c>
      <c r="Q44" s="296"/>
    </row>
    <row r="45" spans="1:17" ht="112.5" x14ac:dyDescent="0.2">
      <c r="A45" s="296"/>
      <c r="B45" s="296"/>
      <c r="C45" s="296"/>
      <c r="D45" s="296"/>
      <c r="E45" s="296"/>
      <c r="F45" s="296"/>
      <c r="G45" s="296" t="s">
        <v>615</v>
      </c>
      <c r="H45" s="296" t="s">
        <v>616</v>
      </c>
      <c r="I45" s="296" t="s">
        <v>613</v>
      </c>
      <c r="J45" s="296">
        <v>6122</v>
      </c>
      <c r="K45" s="296" t="s">
        <v>617</v>
      </c>
      <c r="L45" s="296" t="s">
        <v>617</v>
      </c>
      <c r="M45" s="296" t="s">
        <v>595</v>
      </c>
      <c r="N45" s="296" t="s">
        <v>519</v>
      </c>
      <c r="O45" s="343"/>
      <c r="P45" s="296"/>
      <c r="Q45" s="296"/>
    </row>
    <row r="46" spans="1:17" ht="237" customHeight="1" x14ac:dyDescent="0.2">
      <c r="A46" s="296" t="s">
        <v>1023</v>
      </c>
      <c r="B46" s="296" t="s">
        <v>321</v>
      </c>
      <c r="C46" s="296" t="s">
        <v>262</v>
      </c>
      <c r="D46" s="296" t="s">
        <v>311</v>
      </c>
      <c r="E46" s="296"/>
      <c r="F46" s="296" t="s">
        <v>1163</v>
      </c>
      <c r="G46" s="296" t="s">
        <v>1164</v>
      </c>
      <c r="H46" s="296" t="s">
        <v>1162</v>
      </c>
      <c r="I46" s="296" t="s">
        <v>1168</v>
      </c>
      <c r="J46" s="296" t="s">
        <v>1330</v>
      </c>
      <c r="K46" s="345" t="s">
        <v>1242</v>
      </c>
      <c r="L46" s="296">
        <v>25250</v>
      </c>
      <c r="M46" s="296" t="s">
        <v>1165</v>
      </c>
      <c r="N46" s="296"/>
      <c r="O46" s="343">
        <v>25250</v>
      </c>
      <c r="P46" s="296" t="s">
        <v>1166</v>
      </c>
      <c r="Q46" s="296" t="s">
        <v>694</v>
      </c>
    </row>
    <row r="47" spans="1:17" ht="195.75" customHeight="1" x14ac:dyDescent="0.2">
      <c r="A47" s="296" t="s">
        <v>1023</v>
      </c>
      <c r="B47" s="296" t="s">
        <v>321</v>
      </c>
      <c r="C47" s="296" t="s">
        <v>262</v>
      </c>
      <c r="D47" s="296" t="s">
        <v>311</v>
      </c>
      <c r="E47" s="296"/>
      <c r="F47" s="296" t="s">
        <v>1185</v>
      </c>
      <c r="G47" s="296" t="s">
        <v>1186</v>
      </c>
      <c r="H47" s="296" t="s">
        <v>1187</v>
      </c>
      <c r="I47" s="296" t="s">
        <v>1188</v>
      </c>
      <c r="J47" s="296" t="s">
        <v>1189</v>
      </c>
      <c r="K47" s="345" t="s">
        <v>1184</v>
      </c>
      <c r="L47" s="296" t="s">
        <v>1338</v>
      </c>
      <c r="M47" s="296" t="s">
        <v>1190</v>
      </c>
      <c r="N47" s="296" t="s">
        <v>1191</v>
      </c>
      <c r="O47" s="343">
        <v>30000</v>
      </c>
      <c r="P47" s="296" t="s">
        <v>1183</v>
      </c>
      <c r="Q47" s="296" t="s">
        <v>704</v>
      </c>
    </row>
    <row r="48" spans="1:17" ht="70.5" customHeight="1" x14ac:dyDescent="0.2">
      <c r="A48" s="344"/>
      <c r="B48" s="296"/>
      <c r="C48" s="296"/>
      <c r="D48" s="296"/>
      <c r="E48" s="296"/>
      <c r="F48" s="296"/>
      <c r="G48" s="296"/>
      <c r="H48" s="296"/>
      <c r="I48" s="296"/>
      <c r="J48" s="296"/>
      <c r="K48" s="345" t="s">
        <v>1350</v>
      </c>
      <c r="L48" s="296" t="s">
        <v>1351</v>
      </c>
      <c r="M48" s="296" t="s">
        <v>1312</v>
      </c>
      <c r="N48" s="296"/>
      <c r="O48" s="343">
        <v>9985</v>
      </c>
      <c r="P48" s="296" t="s">
        <v>1352</v>
      </c>
      <c r="Q48" s="296" t="s">
        <v>698</v>
      </c>
    </row>
    <row r="49" spans="1:18" ht="135" customHeight="1" x14ac:dyDescent="0.2">
      <c r="A49" s="296" t="s">
        <v>1023</v>
      </c>
      <c r="B49" s="296" t="s">
        <v>321</v>
      </c>
      <c r="C49" s="296" t="s">
        <v>262</v>
      </c>
      <c r="D49" s="296" t="s">
        <v>313</v>
      </c>
      <c r="E49" s="296" t="s">
        <v>618</v>
      </c>
      <c r="F49" s="296" t="s">
        <v>619</v>
      </c>
      <c r="G49" s="296" t="s">
        <v>620</v>
      </c>
      <c r="H49" s="296" t="s">
        <v>621</v>
      </c>
      <c r="I49" s="296" t="s">
        <v>622</v>
      </c>
      <c r="J49" s="296" t="s">
        <v>623</v>
      </c>
      <c r="K49" s="296" t="s">
        <v>624</v>
      </c>
      <c r="L49" s="296" t="s">
        <v>530</v>
      </c>
      <c r="M49" s="296" t="s">
        <v>486</v>
      </c>
      <c r="N49" s="296" t="s">
        <v>519</v>
      </c>
      <c r="O49" s="343">
        <v>10000</v>
      </c>
      <c r="P49" s="296"/>
      <c r="Q49" s="296"/>
      <c r="R49" s="9" t="s">
        <v>1261</v>
      </c>
    </row>
    <row r="50" spans="1:18" ht="75" x14ac:dyDescent="0.2">
      <c r="A50" s="344"/>
      <c r="B50" s="296"/>
      <c r="C50" s="296"/>
      <c r="D50" s="296"/>
      <c r="E50" s="296"/>
      <c r="F50" s="296"/>
      <c r="G50" s="296" t="s">
        <v>625</v>
      </c>
      <c r="H50" s="296" t="s">
        <v>626</v>
      </c>
      <c r="I50" s="296" t="s">
        <v>622</v>
      </c>
      <c r="J50" s="296" t="s">
        <v>623</v>
      </c>
      <c r="K50" s="296" t="s">
        <v>595</v>
      </c>
      <c r="L50" s="296" t="s">
        <v>595</v>
      </c>
      <c r="M50" s="296" t="s">
        <v>595</v>
      </c>
      <c r="N50" s="296" t="s">
        <v>519</v>
      </c>
      <c r="O50" s="343"/>
      <c r="P50" s="296"/>
      <c r="Q50" s="296"/>
    </row>
    <row r="51" spans="1:18" ht="246" customHeight="1" x14ac:dyDescent="0.2">
      <c r="A51" s="296" t="s">
        <v>1023</v>
      </c>
      <c r="B51" s="296"/>
      <c r="C51" s="296"/>
      <c r="D51" s="296"/>
      <c r="E51" s="296" t="s">
        <v>627</v>
      </c>
      <c r="F51" s="296" t="s">
        <v>628</v>
      </c>
      <c r="G51" s="296" t="s">
        <v>629</v>
      </c>
      <c r="H51" s="296" t="s">
        <v>630</v>
      </c>
      <c r="I51" s="296" t="s">
        <v>631</v>
      </c>
      <c r="J51" s="296"/>
      <c r="K51" s="296"/>
      <c r="L51" s="296"/>
      <c r="M51" s="296"/>
      <c r="N51" s="296" t="s">
        <v>632</v>
      </c>
      <c r="O51" s="343"/>
      <c r="P51" s="296" t="s">
        <v>633</v>
      </c>
      <c r="Q51" s="296"/>
    </row>
    <row r="52" spans="1:18" ht="262.5" x14ac:dyDescent="0.2">
      <c r="A52" s="344"/>
      <c r="B52" s="296"/>
      <c r="C52" s="296"/>
      <c r="D52" s="296"/>
      <c r="E52" s="296" t="s">
        <v>634</v>
      </c>
      <c r="F52" s="296" t="s">
        <v>635</v>
      </c>
      <c r="G52" s="296" t="s">
        <v>636</v>
      </c>
      <c r="H52" s="296" t="s">
        <v>637</v>
      </c>
      <c r="I52" s="296" t="s">
        <v>638</v>
      </c>
      <c r="J52" s="296" t="s">
        <v>639</v>
      </c>
      <c r="K52" s="296"/>
      <c r="L52" s="296"/>
      <c r="M52" s="296"/>
      <c r="N52" s="296" t="s">
        <v>640</v>
      </c>
      <c r="O52" s="343"/>
      <c r="P52" s="296" t="s">
        <v>633</v>
      </c>
      <c r="Q52" s="296"/>
    </row>
    <row r="53" spans="1:18" ht="18.75" x14ac:dyDescent="0.2">
      <c r="A53" s="328"/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30"/>
      <c r="P53" s="329"/>
      <c r="Q53" s="329"/>
    </row>
    <row r="54" spans="1:18" ht="150.75" customHeight="1" x14ac:dyDescent="0.2">
      <c r="A54" s="344" t="s">
        <v>824</v>
      </c>
      <c r="B54" s="296" t="s">
        <v>211</v>
      </c>
      <c r="C54" s="296" t="s">
        <v>314</v>
      </c>
      <c r="D54" s="296" t="s">
        <v>397</v>
      </c>
      <c r="E54" s="296" t="s">
        <v>641</v>
      </c>
      <c r="F54" s="296" t="s">
        <v>642</v>
      </c>
      <c r="G54" s="296" t="s">
        <v>643</v>
      </c>
      <c r="H54" s="296" t="s">
        <v>644</v>
      </c>
      <c r="I54" s="296" t="s">
        <v>645</v>
      </c>
      <c r="J54" s="296"/>
      <c r="K54" s="296"/>
      <c r="L54" s="296"/>
      <c r="M54" s="296"/>
      <c r="N54" s="296" t="s">
        <v>646</v>
      </c>
      <c r="O54" s="343"/>
      <c r="P54" s="296" t="s">
        <v>633</v>
      </c>
      <c r="Q54" s="296"/>
    </row>
    <row r="55" spans="1:18" ht="180" customHeight="1" x14ac:dyDescent="0.2">
      <c r="A55" s="344" t="s">
        <v>824</v>
      </c>
      <c r="B55" s="296"/>
      <c r="C55" s="296"/>
      <c r="D55" s="296"/>
      <c r="E55" s="296" t="s">
        <v>647</v>
      </c>
      <c r="F55" s="296" t="s">
        <v>851</v>
      </c>
      <c r="G55" s="296" t="s">
        <v>648</v>
      </c>
      <c r="H55" s="296" t="s">
        <v>649</v>
      </c>
      <c r="I55" s="296" t="s">
        <v>650</v>
      </c>
      <c r="J55" s="296"/>
      <c r="K55" s="296"/>
      <c r="L55" s="296"/>
      <c r="M55" s="296"/>
      <c r="N55" s="296" t="s">
        <v>646</v>
      </c>
      <c r="O55" s="343"/>
      <c r="P55" s="296" t="s">
        <v>633</v>
      </c>
      <c r="Q55" s="296"/>
    </row>
    <row r="56" spans="1:18" ht="213" customHeight="1" x14ac:dyDescent="0.2">
      <c r="A56" s="344"/>
      <c r="B56" s="296"/>
      <c r="C56" s="296"/>
      <c r="D56" s="296"/>
      <c r="E56" s="296"/>
      <c r="F56" s="296" t="s">
        <v>1211</v>
      </c>
      <c r="G56" s="296" t="s">
        <v>1212</v>
      </c>
      <c r="H56" s="296" t="s">
        <v>1213</v>
      </c>
      <c r="I56" s="296" t="s">
        <v>1214</v>
      </c>
      <c r="J56" s="296" t="s">
        <v>1215</v>
      </c>
      <c r="K56" s="296" t="s">
        <v>1243</v>
      </c>
      <c r="L56" s="296">
        <v>5400</v>
      </c>
      <c r="M56" s="296" t="s">
        <v>1201</v>
      </c>
      <c r="N56" s="296" t="s">
        <v>1202</v>
      </c>
      <c r="O56" s="343">
        <v>5400</v>
      </c>
      <c r="P56" s="296" t="s">
        <v>1203</v>
      </c>
      <c r="Q56" s="296" t="s">
        <v>1204</v>
      </c>
    </row>
    <row r="57" spans="1:18" ht="215.25" customHeight="1" x14ac:dyDescent="0.2">
      <c r="A57" s="344" t="s">
        <v>824</v>
      </c>
      <c r="B57" s="296" t="s">
        <v>211</v>
      </c>
      <c r="C57" s="296"/>
      <c r="D57" s="296" t="s">
        <v>399</v>
      </c>
      <c r="E57" s="296" t="s">
        <v>651</v>
      </c>
      <c r="F57" s="296" t="s">
        <v>652</v>
      </c>
      <c r="G57" s="296" t="s">
        <v>653</v>
      </c>
      <c r="H57" s="296" t="s">
        <v>654</v>
      </c>
      <c r="I57" s="296" t="s">
        <v>655</v>
      </c>
      <c r="J57" s="296" t="s">
        <v>656</v>
      </c>
      <c r="K57" s="296" t="s">
        <v>657</v>
      </c>
      <c r="L57" s="296" t="s">
        <v>656</v>
      </c>
      <c r="M57" s="296" t="s">
        <v>658</v>
      </c>
      <c r="N57" s="296" t="s">
        <v>659</v>
      </c>
      <c r="O57" s="343" t="s">
        <v>660</v>
      </c>
      <c r="P57" s="296" t="s">
        <v>852</v>
      </c>
      <c r="Q57" s="296" t="s">
        <v>661</v>
      </c>
    </row>
    <row r="58" spans="1:18" ht="150" x14ac:dyDescent="0.2">
      <c r="A58" s="296" t="s">
        <v>1023</v>
      </c>
      <c r="B58" s="296" t="s">
        <v>211</v>
      </c>
      <c r="C58" s="296" t="s">
        <v>314</v>
      </c>
      <c r="D58" s="296" t="s">
        <v>400</v>
      </c>
      <c r="E58" s="296" t="s">
        <v>662</v>
      </c>
      <c r="F58" s="296" t="s">
        <v>663</v>
      </c>
      <c r="G58" s="296" t="s">
        <v>664</v>
      </c>
      <c r="H58" s="296" t="s">
        <v>665</v>
      </c>
      <c r="I58" s="296" t="s">
        <v>666</v>
      </c>
      <c r="J58" s="296" t="s">
        <v>667</v>
      </c>
      <c r="K58" s="296"/>
      <c r="L58" s="296"/>
      <c r="M58" s="296"/>
      <c r="N58" s="296" t="s">
        <v>519</v>
      </c>
      <c r="O58" s="343"/>
      <c r="P58" s="296" t="s">
        <v>1144</v>
      </c>
      <c r="Q58" s="296" t="s">
        <v>684</v>
      </c>
    </row>
    <row r="59" spans="1:18" ht="156.75" customHeight="1" x14ac:dyDescent="0.2">
      <c r="A59" s="296" t="s">
        <v>1023</v>
      </c>
      <c r="B59" s="296" t="s">
        <v>211</v>
      </c>
      <c r="C59" s="296" t="s">
        <v>160</v>
      </c>
      <c r="D59" s="296" t="s">
        <v>401</v>
      </c>
      <c r="E59" s="296" t="s">
        <v>273</v>
      </c>
      <c r="F59" s="296" t="s">
        <v>669</v>
      </c>
      <c r="G59" s="296" t="s">
        <v>670</v>
      </c>
      <c r="H59" s="296" t="s">
        <v>671</v>
      </c>
      <c r="I59" s="296" t="s">
        <v>670</v>
      </c>
      <c r="J59" s="296" t="s">
        <v>672</v>
      </c>
      <c r="K59" s="296">
        <v>0</v>
      </c>
      <c r="L59" s="296">
        <v>0</v>
      </c>
      <c r="M59" s="296"/>
      <c r="N59" s="296" t="s">
        <v>519</v>
      </c>
      <c r="O59" s="343">
        <v>0</v>
      </c>
      <c r="P59" s="296" t="s">
        <v>1144</v>
      </c>
      <c r="Q59" s="296" t="s">
        <v>684</v>
      </c>
    </row>
    <row r="60" spans="1:18" ht="258.75" customHeight="1" x14ac:dyDescent="0.2">
      <c r="A60" s="296" t="s">
        <v>1023</v>
      </c>
      <c r="B60" s="296"/>
      <c r="C60" s="296"/>
      <c r="D60" s="296" t="s">
        <v>109</v>
      </c>
      <c r="E60" s="296" t="s">
        <v>273</v>
      </c>
      <c r="F60" s="296" t="s">
        <v>673</v>
      </c>
      <c r="G60" s="296" t="s">
        <v>674</v>
      </c>
      <c r="H60" s="296" t="s">
        <v>675</v>
      </c>
      <c r="I60" s="296" t="s">
        <v>676</v>
      </c>
      <c r="J60" s="296" t="s">
        <v>1362</v>
      </c>
      <c r="K60" s="296" t="s">
        <v>1390</v>
      </c>
      <c r="L60" s="296" t="s">
        <v>1251</v>
      </c>
      <c r="M60" s="296" t="s">
        <v>1156</v>
      </c>
      <c r="N60" s="296" t="s">
        <v>519</v>
      </c>
      <c r="O60" s="343">
        <v>44200</v>
      </c>
      <c r="P60" s="296" t="s">
        <v>1244</v>
      </c>
      <c r="Q60" s="296" t="s">
        <v>684</v>
      </c>
    </row>
    <row r="61" spans="1:18" ht="18.75" customHeight="1" x14ac:dyDescent="0.2">
      <c r="A61" s="329"/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30"/>
      <c r="P61" s="329"/>
      <c r="Q61" s="329"/>
    </row>
    <row r="62" spans="1:18" ht="150" x14ac:dyDescent="0.2">
      <c r="A62" s="296" t="s">
        <v>1023</v>
      </c>
      <c r="B62" s="296" t="s">
        <v>213</v>
      </c>
      <c r="C62" s="296" t="s">
        <v>161</v>
      </c>
      <c r="D62" s="296" t="s">
        <v>316</v>
      </c>
      <c r="E62" s="296" t="s">
        <v>474</v>
      </c>
      <c r="F62" s="296" t="s">
        <v>477</v>
      </c>
      <c r="G62" s="296" t="s">
        <v>475</v>
      </c>
      <c r="H62" s="296" t="s">
        <v>478</v>
      </c>
      <c r="I62" s="296" t="s">
        <v>476</v>
      </c>
      <c r="J62" s="296" t="s">
        <v>492</v>
      </c>
      <c r="K62" s="296" t="s">
        <v>1245</v>
      </c>
      <c r="L62" s="296">
        <v>34520</v>
      </c>
      <c r="M62" s="296" t="s">
        <v>1156</v>
      </c>
      <c r="N62" s="296" t="s">
        <v>479</v>
      </c>
      <c r="O62" s="343">
        <v>34520</v>
      </c>
      <c r="P62" s="296" t="s">
        <v>1234</v>
      </c>
      <c r="Q62" s="296" t="s">
        <v>684</v>
      </c>
    </row>
    <row r="63" spans="1:18" ht="216" customHeight="1" x14ac:dyDescent="0.2">
      <c r="A63" s="296" t="s">
        <v>1023</v>
      </c>
      <c r="B63" s="296" t="s">
        <v>213</v>
      </c>
      <c r="C63" s="296" t="s">
        <v>161</v>
      </c>
      <c r="D63" s="296" t="s">
        <v>316</v>
      </c>
      <c r="E63" s="296" t="s">
        <v>474</v>
      </c>
      <c r="F63" s="296" t="s">
        <v>477</v>
      </c>
      <c r="G63" s="296" t="s">
        <v>475</v>
      </c>
      <c r="H63" s="296" t="s">
        <v>853</v>
      </c>
      <c r="I63" s="296" t="s">
        <v>476</v>
      </c>
      <c r="J63" s="296" t="s">
        <v>492</v>
      </c>
      <c r="K63" s="296" t="s">
        <v>1246</v>
      </c>
      <c r="L63" s="296">
        <v>24000</v>
      </c>
      <c r="M63" s="296" t="s">
        <v>1156</v>
      </c>
      <c r="N63" s="296" t="s">
        <v>479</v>
      </c>
      <c r="O63" s="343">
        <v>24000</v>
      </c>
      <c r="P63" s="296" t="s">
        <v>686</v>
      </c>
      <c r="Q63" s="296" t="s">
        <v>480</v>
      </c>
    </row>
    <row r="64" spans="1:18" ht="243.75" customHeight="1" x14ac:dyDescent="0.2">
      <c r="A64" s="344"/>
      <c r="B64" s="296"/>
      <c r="C64" s="296"/>
      <c r="D64" s="296"/>
      <c r="E64" s="296"/>
      <c r="F64" s="296" t="s">
        <v>1170</v>
      </c>
      <c r="G64" s="296"/>
      <c r="H64" s="296" t="s">
        <v>1171</v>
      </c>
      <c r="I64" s="296"/>
      <c r="J64" s="296" t="s">
        <v>682</v>
      </c>
      <c r="K64" s="345" t="s">
        <v>1325</v>
      </c>
      <c r="L64" s="296">
        <v>12000</v>
      </c>
      <c r="M64" s="296" t="s">
        <v>1165</v>
      </c>
      <c r="N64" s="296"/>
      <c r="O64" s="343">
        <v>12000</v>
      </c>
      <c r="P64" s="296" t="s">
        <v>695</v>
      </c>
      <c r="Q64" s="296" t="s">
        <v>694</v>
      </c>
    </row>
    <row r="65" spans="1:17" ht="280.5" customHeight="1" x14ac:dyDescent="0.2">
      <c r="A65" s="296" t="s">
        <v>1023</v>
      </c>
      <c r="B65" s="296" t="s">
        <v>213</v>
      </c>
      <c r="C65" s="296" t="s">
        <v>161</v>
      </c>
      <c r="D65" s="296" t="s">
        <v>316</v>
      </c>
      <c r="E65" s="296" t="s">
        <v>474</v>
      </c>
      <c r="F65" s="296" t="s">
        <v>1222</v>
      </c>
      <c r="G65" s="296" t="s">
        <v>1223</v>
      </c>
      <c r="H65" s="296" t="s">
        <v>1224</v>
      </c>
      <c r="I65" s="296" t="s">
        <v>1225</v>
      </c>
      <c r="J65" s="296" t="s">
        <v>1226</v>
      </c>
      <c r="K65" s="296" t="s">
        <v>1247</v>
      </c>
      <c r="L65" s="296">
        <v>13600</v>
      </c>
      <c r="M65" s="296" t="s">
        <v>1201</v>
      </c>
      <c r="N65" s="296" t="s">
        <v>1227</v>
      </c>
      <c r="O65" s="343">
        <v>13600</v>
      </c>
      <c r="P65" s="296" t="s">
        <v>1228</v>
      </c>
      <c r="Q65" s="296" t="s">
        <v>1204</v>
      </c>
    </row>
    <row r="66" spans="1:17" ht="225" x14ac:dyDescent="0.2">
      <c r="A66" s="344"/>
      <c r="B66" s="296"/>
      <c r="C66" s="296"/>
      <c r="D66" s="296"/>
      <c r="E66" s="296"/>
      <c r="F66" s="296" t="s">
        <v>1229</v>
      </c>
      <c r="G66" s="296" t="s">
        <v>1230</v>
      </c>
      <c r="H66" s="296" t="s">
        <v>1231</v>
      </c>
      <c r="I66" s="296" t="s">
        <v>1232</v>
      </c>
      <c r="J66" s="296" t="s">
        <v>1233</v>
      </c>
      <c r="K66" s="296" t="s">
        <v>1248</v>
      </c>
      <c r="L66" s="296">
        <v>8000</v>
      </c>
      <c r="M66" s="296" t="s">
        <v>1201</v>
      </c>
      <c r="N66" s="296" t="s">
        <v>1227</v>
      </c>
      <c r="O66" s="343">
        <v>8000</v>
      </c>
      <c r="P66" s="296" t="s">
        <v>1228</v>
      </c>
      <c r="Q66" s="296" t="s">
        <v>1204</v>
      </c>
    </row>
    <row r="67" spans="1:17" ht="225" x14ac:dyDescent="0.2">
      <c r="A67" s="296" t="s">
        <v>1023</v>
      </c>
      <c r="B67" s="296" t="s">
        <v>213</v>
      </c>
      <c r="C67" s="296" t="s">
        <v>161</v>
      </c>
      <c r="D67" s="296" t="s">
        <v>316</v>
      </c>
      <c r="E67" s="296" t="s">
        <v>474</v>
      </c>
      <c r="F67" s="296"/>
      <c r="G67" s="296"/>
      <c r="H67" s="296"/>
      <c r="I67" s="296"/>
      <c r="J67" s="296" t="s">
        <v>1327</v>
      </c>
      <c r="K67" s="296" t="s">
        <v>1326</v>
      </c>
      <c r="L67" s="296" t="s">
        <v>1328</v>
      </c>
      <c r="M67" s="296" t="s">
        <v>1329</v>
      </c>
      <c r="N67" s="296"/>
      <c r="O67" s="343">
        <v>32900</v>
      </c>
      <c r="P67" s="296" t="s">
        <v>695</v>
      </c>
      <c r="Q67" s="296" t="s">
        <v>694</v>
      </c>
    </row>
    <row r="68" spans="1:17" ht="112.5" x14ac:dyDescent="0.2">
      <c r="A68" s="334"/>
      <c r="B68" s="331"/>
      <c r="C68" s="331"/>
      <c r="D68" s="331"/>
      <c r="E68" s="331"/>
      <c r="F68" s="331"/>
      <c r="G68" s="331"/>
      <c r="H68" s="331"/>
      <c r="I68" s="331"/>
      <c r="J68" s="331"/>
      <c r="K68" s="331" t="s">
        <v>1339</v>
      </c>
      <c r="L68" s="331" t="s">
        <v>1340</v>
      </c>
      <c r="M68" s="331" t="s">
        <v>1341</v>
      </c>
      <c r="N68" s="331"/>
      <c r="O68" s="333">
        <v>113300</v>
      </c>
      <c r="P68" s="331"/>
      <c r="Q68" s="331" t="s">
        <v>1342</v>
      </c>
    </row>
    <row r="69" spans="1:17" ht="262.5" x14ac:dyDescent="0.2">
      <c r="A69" s="331" t="s">
        <v>1023</v>
      </c>
      <c r="B69" s="331" t="s">
        <v>213</v>
      </c>
      <c r="C69" s="331" t="s">
        <v>161</v>
      </c>
      <c r="D69" s="331" t="s">
        <v>316</v>
      </c>
      <c r="E69" s="331" t="s">
        <v>474</v>
      </c>
      <c r="F69" s="331"/>
      <c r="G69" s="331"/>
      <c r="H69" s="331"/>
      <c r="I69" s="331"/>
      <c r="J69" s="331"/>
      <c r="K69" s="331" t="s">
        <v>1347</v>
      </c>
      <c r="L69" s="331" t="s">
        <v>1348</v>
      </c>
      <c r="M69" s="331" t="s">
        <v>1314</v>
      </c>
      <c r="N69" s="331"/>
      <c r="O69" s="333">
        <v>50640</v>
      </c>
      <c r="P69" s="331"/>
      <c r="Q69" s="331" t="s">
        <v>1349</v>
      </c>
    </row>
    <row r="70" spans="1:17" ht="56.25" x14ac:dyDescent="0.2">
      <c r="A70" s="331"/>
      <c r="B70" s="331"/>
      <c r="C70" s="331"/>
      <c r="D70" s="331"/>
      <c r="E70" s="331"/>
      <c r="F70" s="331"/>
      <c r="G70" s="331"/>
      <c r="H70" s="331"/>
      <c r="I70" s="331"/>
      <c r="J70" s="331"/>
      <c r="K70" s="332" t="s">
        <v>1371</v>
      </c>
      <c r="L70" s="331"/>
      <c r="M70" s="331" t="s">
        <v>1367</v>
      </c>
      <c r="N70" s="331"/>
      <c r="O70" s="333">
        <v>70020</v>
      </c>
      <c r="P70" s="331"/>
      <c r="Q70" s="331" t="s">
        <v>1368</v>
      </c>
    </row>
    <row r="71" spans="1:17" ht="75" x14ac:dyDescent="0.2">
      <c r="A71" s="331"/>
      <c r="B71" s="331"/>
      <c r="C71" s="331"/>
      <c r="D71" s="331"/>
      <c r="E71" s="331"/>
      <c r="F71" s="331"/>
      <c r="G71" s="331"/>
      <c r="H71" s="331"/>
      <c r="I71" s="331"/>
      <c r="J71" s="331"/>
      <c r="K71" s="332" t="s">
        <v>1372</v>
      </c>
      <c r="L71" s="331"/>
      <c r="M71" s="331" t="s">
        <v>1367</v>
      </c>
      <c r="N71" s="331"/>
      <c r="O71" s="333">
        <v>30000</v>
      </c>
      <c r="P71" s="331"/>
      <c r="Q71" s="331" t="s">
        <v>1373</v>
      </c>
    </row>
    <row r="72" spans="1:17" ht="75" x14ac:dyDescent="0.2">
      <c r="A72" s="331"/>
      <c r="B72" s="331"/>
      <c r="C72" s="331"/>
      <c r="D72" s="331"/>
      <c r="E72" s="331"/>
      <c r="F72" s="331"/>
      <c r="G72" s="331"/>
      <c r="H72" s="331"/>
      <c r="I72" s="331"/>
      <c r="J72" s="331"/>
      <c r="K72" s="332" t="s">
        <v>1374</v>
      </c>
      <c r="L72" s="331"/>
      <c r="M72" s="331" t="s">
        <v>1367</v>
      </c>
      <c r="N72" s="331"/>
      <c r="O72" s="333">
        <v>30000</v>
      </c>
      <c r="P72" s="331"/>
      <c r="Q72" s="331" t="s">
        <v>1373</v>
      </c>
    </row>
    <row r="73" spans="1:17" ht="18.75" x14ac:dyDescent="0.2">
      <c r="A73" s="329"/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30"/>
      <c r="P73" s="329"/>
      <c r="Q73" s="329"/>
    </row>
    <row r="74" spans="1:17" ht="168.75" x14ac:dyDescent="0.2">
      <c r="A74" s="296" t="s">
        <v>1023</v>
      </c>
      <c r="B74" s="296" t="s">
        <v>677</v>
      </c>
      <c r="C74" s="296" t="s">
        <v>222</v>
      </c>
      <c r="D74" s="296" t="s">
        <v>110</v>
      </c>
      <c r="E74" s="296" t="s">
        <v>678</v>
      </c>
      <c r="F74" s="296" t="s">
        <v>679</v>
      </c>
      <c r="G74" s="296" t="s">
        <v>680</v>
      </c>
      <c r="H74" s="296" t="s">
        <v>681</v>
      </c>
      <c r="I74" s="296"/>
      <c r="J74" s="296" t="s">
        <v>682</v>
      </c>
      <c r="K74" s="296" t="s">
        <v>1391</v>
      </c>
      <c r="L74" s="296">
        <v>5000</v>
      </c>
      <c r="M74" s="296" t="s">
        <v>486</v>
      </c>
      <c r="N74" s="296"/>
      <c r="O74" s="343">
        <v>5000</v>
      </c>
      <c r="P74" s="296" t="s">
        <v>1375</v>
      </c>
      <c r="Q74" s="296" t="s">
        <v>480</v>
      </c>
    </row>
    <row r="75" spans="1:17" ht="14.25" customHeight="1" x14ac:dyDescent="0.2">
      <c r="A75" s="379" t="s">
        <v>62</v>
      </c>
      <c r="B75" s="379"/>
      <c r="C75" s="379"/>
      <c r="D75" s="379"/>
      <c r="E75" s="380" t="s">
        <v>63</v>
      </c>
      <c r="F75" s="380" t="s">
        <v>64</v>
      </c>
      <c r="G75" s="380" t="s">
        <v>65</v>
      </c>
      <c r="H75" s="380" t="s">
        <v>683</v>
      </c>
      <c r="I75" s="377" t="s">
        <v>66</v>
      </c>
      <c r="J75" s="377"/>
      <c r="K75" s="377" t="s">
        <v>67</v>
      </c>
      <c r="L75" s="377"/>
      <c r="M75" s="377"/>
      <c r="N75" s="377" t="s">
        <v>68</v>
      </c>
      <c r="O75" s="377"/>
      <c r="P75" s="377" t="s">
        <v>69</v>
      </c>
      <c r="Q75" s="377" t="s">
        <v>70</v>
      </c>
    </row>
    <row r="76" spans="1:17" ht="24" x14ac:dyDescent="0.2">
      <c r="A76" s="77" t="s">
        <v>71</v>
      </c>
      <c r="B76" s="78" t="s">
        <v>72</v>
      </c>
      <c r="C76" s="77" t="s">
        <v>73</v>
      </c>
      <c r="D76" s="77" t="s">
        <v>74</v>
      </c>
      <c r="E76" s="380"/>
      <c r="F76" s="380"/>
      <c r="G76" s="380"/>
      <c r="H76" s="380"/>
      <c r="I76" s="80" t="s">
        <v>75</v>
      </c>
      <c r="J76" s="80" t="s">
        <v>47</v>
      </c>
      <c r="K76" s="327" t="s">
        <v>76</v>
      </c>
      <c r="L76" s="327" t="s">
        <v>77</v>
      </c>
      <c r="M76" s="327" t="s">
        <v>78</v>
      </c>
      <c r="N76" s="79" t="s">
        <v>79</v>
      </c>
      <c r="O76" s="327" t="s">
        <v>80</v>
      </c>
      <c r="P76" s="377"/>
      <c r="Q76" s="377"/>
    </row>
    <row r="77" spans="1:17" ht="268.5" customHeight="1" x14ac:dyDescent="0.2">
      <c r="A77" s="296" t="s">
        <v>854</v>
      </c>
      <c r="B77" s="296" t="s">
        <v>257</v>
      </c>
      <c r="C77" s="296" t="s">
        <v>162</v>
      </c>
      <c r="D77" s="296" t="s">
        <v>15</v>
      </c>
      <c r="E77" s="296" t="s">
        <v>855</v>
      </c>
      <c r="F77" s="296" t="s">
        <v>856</v>
      </c>
      <c r="G77" s="296" t="s">
        <v>857</v>
      </c>
      <c r="H77" s="296" t="s">
        <v>858</v>
      </c>
      <c r="I77" s="296"/>
      <c r="J77" s="296">
        <v>0</v>
      </c>
      <c r="K77" s="296"/>
      <c r="L77" s="296"/>
      <c r="M77" s="296"/>
      <c r="N77" s="296"/>
      <c r="O77" s="343"/>
      <c r="P77" s="296" t="s">
        <v>859</v>
      </c>
      <c r="Q77" s="296" t="s">
        <v>860</v>
      </c>
    </row>
    <row r="78" spans="1:17" ht="206.25" x14ac:dyDescent="0.2">
      <c r="A78" s="296" t="s">
        <v>854</v>
      </c>
      <c r="B78" s="296" t="s">
        <v>133</v>
      </c>
      <c r="C78" s="296" t="s">
        <v>162</v>
      </c>
      <c r="D78" s="296" t="s">
        <v>15</v>
      </c>
      <c r="E78" s="296" t="s">
        <v>861</v>
      </c>
      <c r="F78" s="296" t="s">
        <v>862</v>
      </c>
      <c r="G78" s="296" t="s">
        <v>863</v>
      </c>
      <c r="H78" s="296" t="s">
        <v>864</v>
      </c>
      <c r="I78" s="296" t="s">
        <v>865</v>
      </c>
      <c r="J78" s="296" t="s">
        <v>866</v>
      </c>
      <c r="K78" s="345" t="s">
        <v>1392</v>
      </c>
      <c r="L78" s="296" t="s">
        <v>867</v>
      </c>
      <c r="M78" s="296" t="s">
        <v>488</v>
      </c>
      <c r="N78" s="296" t="s">
        <v>868</v>
      </c>
      <c r="O78" s="343">
        <v>15000</v>
      </c>
      <c r="P78" s="296" t="s">
        <v>859</v>
      </c>
      <c r="Q78" s="296" t="s">
        <v>869</v>
      </c>
    </row>
    <row r="79" spans="1:17" ht="174" customHeight="1" x14ac:dyDescent="0.2">
      <c r="A79" s="296" t="s">
        <v>854</v>
      </c>
      <c r="B79" s="296" t="s">
        <v>257</v>
      </c>
      <c r="C79" s="296"/>
      <c r="D79" s="296" t="s">
        <v>360</v>
      </c>
      <c r="E79" s="296" t="s">
        <v>498</v>
      </c>
      <c r="F79" s="296" t="s">
        <v>870</v>
      </c>
      <c r="G79" s="296" t="s">
        <v>499</v>
      </c>
      <c r="H79" s="296" t="s">
        <v>871</v>
      </c>
      <c r="I79" s="296"/>
      <c r="J79" s="296" t="s">
        <v>872</v>
      </c>
      <c r="K79" s="296" t="s">
        <v>873</v>
      </c>
      <c r="L79" s="296">
        <v>203120</v>
      </c>
      <c r="M79" s="296" t="s">
        <v>500</v>
      </c>
      <c r="N79" s="296" t="s">
        <v>874</v>
      </c>
      <c r="O79" s="343">
        <v>203120</v>
      </c>
      <c r="P79" s="296" t="s">
        <v>875</v>
      </c>
      <c r="Q79" s="296" t="s">
        <v>480</v>
      </c>
    </row>
    <row r="80" spans="1:17" ht="131.25" x14ac:dyDescent="0.2">
      <c r="A80" s="296" t="s">
        <v>854</v>
      </c>
      <c r="B80" s="296" t="s">
        <v>257</v>
      </c>
      <c r="C80" s="296" t="s">
        <v>163</v>
      </c>
      <c r="D80" s="296" t="s">
        <v>17</v>
      </c>
      <c r="E80" s="296" t="s">
        <v>876</v>
      </c>
      <c r="F80" s="296" t="s">
        <v>877</v>
      </c>
      <c r="G80" s="296" t="s">
        <v>878</v>
      </c>
      <c r="H80" s="296"/>
      <c r="I80" s="296"/>
      <c r="J80" s="296"/>
      <c r="K80" s="296"/>
      <c r="L80" s="296"/>
      <c r="M80" s="296"/>
      <c r="N80" s="296"/>
      <c r="O80" s="343"/>
      <c r="P80" s="296"/>
      <c r="Q80" s="296"/>
    </row>
    <row r="81" spans="1:17" ht="176.25" customHeight="1" x14ac:dyDescent="0.2">
      <c r="A81" s="296" t="s">
        <v>854</v>
      </c>
      <c r="B81" s="296" t="s">
        <v>257</v>
      </c>
      <c r="C81" s="296"/>
      <c r="D81" s="296" t="s">
        <v>879</v>
      </c>
      <c r="E81" s="296" t="s">
        <v>876</v>
      </c>
      <c r="F81" s="296" t="s">
        <v>880</v>
      </c>
      <c r="G81" s="296" t="s">
        <v>881</v>
      </c>
      <c r="H81" s="296" t="s">
        <v>882</v>
      </c>
      <c r="I81" s="296"/>
      <c r="J81" s="296" t="s">
        <v>883</v>
      </c>
      <c r="K81" s="296"/>
      <c r="L81" s="296"/>
      <c r="M81" s="296"/>
      <c r="N81" s="296"/>
      <c r="O81" s="343"/>
      <c r="P81" s="296"/>
      <c r="Q81" s="296"/>
    </row>
    <row r="82" spans="1:17" ht="131.25" x14ac:dyDescent="0.2">
      <c r="A82" s="296" t="s">
        <v>854</v>
      </c>
      <c r="B82" s="296"/>
      <c r="C82" s="296" t="s">
        <v>164</v>
      </c>
      <c r="D82" s="296" t="s">
        <v>884</v>
      </c>
      <c r="E82" s="296" t="s">
        <v>885</v>
      </c>
      <c r="F82" s="296" t="s">
        <v>886</v>
      </c>
      <c r="G82" s="296" t="s">
        <v>887</v>
      </c>
      <c r="H82" s="296" t="s">
        <v>888</v>
      </c>
      <c r="I82" s="296" t="s">
        <v>889</v>
      </c>
      <c r="J82" s="296" t="s">
        <v>890</v>
      </c>
      <c r="K82" s="296"/>
      <c r="L82" s="296"/>
      <c r="M82" s="296"/>
      <c r="N82" s="296"/>
      <c r="O82" s="343"/>
      <c r="P82" s="296"/>
      <c r="Q82" s="296"/>
    </row>
    <row r="83" spans="1:17" ht="131.25" x14ac:dyDescent="0.2">
      <c r="A83" s="296" t="s">
        <v>854</v>
      </c>
      <c r="B83" s="296"/>
      <c r="C83" s="296" t="s">
        <v>164</v>
      </c>
      <c r="D83" s="296" t="s">
        <v>884</v>
      </c>
      <c r="E83" s="296" t="s">
        <v>885</v>
      </c>
      <c r="F83" s="296" t="s">
        <v>891</v>
      </c>
      <c r="G83" s="296" t="s">
        <v>892</v>
      </c>
      <c r="H83" s="296" t="s">
        <v>85</v>
      </c>
      <c r="I83" s="296" t="s">
        <v>893</v>
      </c>
      <c r="J83" s="296" t="s">
        <v>894</v>
      </c>
      <c r="K83" s="296"/>
      <c r="L83" s="296"/>
      <c r="M83" s="296"/>
      <c r="N83" s="296"/>
      <c r="O83" s="343"/>
      <c r="P83" s="296"/>
      <c r="Q83" s="296"/>
    </row>
    <row r="84" spans="1:17" ht="112.5" x14ac:dyDescent="0.2">
      <c r="A84" s="296" t="s">
        <v>854</v>
      </c>
      <c r="B84" s="296"/>
      <c r="C84" s="296"/>
      <c r="D84" s="296" t="s">
        <v>134</v>
      </c>
      <c r="E84" s="296" t="s">
        <v>895</v>
      </c>
      <c r="F84" s="296" t="s">
        <v>896</v>
      </c>
      <c r="G84" s="296" t="s">
        <v>897</v>
      </c>
      <c r="H84" s="296" t="s">
        <v>898</v>
      </c>
      <c r="I84" s="296"/>
      <c r="J84" s="296" t="s">
        <v>1381</v>
      </c>
      <c r="K84" s="296"/>
      <c r="L84" s="296"/>
      <c r="M84" s="296"/>
      <c r="N84" s="296"/>
      <c r="O84" s="343"/>
      <c r="P84" s="296"/>
      <c r="Q84" s="296"/>
    </row>
    <row r="85" spans="1:17" ht="131.25" x14ac:dyDescent="0.2">
      <c r="A85" s="296" t="s">
        <v>854</v>
      </c>
      <c r="B85" s="296" t="s">
        <v>899</v>
      </c>
      <c r="C85" s="296" t="s">
        <v>165</v>
      </c>
      <c r="D85" s="296" t="s">
        <v>290</v>
      </c>
      <c r="E85" s="296" t="s">
        <v>900</v>
      </c>
      <c r="F85" s="296" t="s">
        <v>901</v>
      </c>
      <c r="G85" s="296" t="s">
        <v>902</v>
      </c>
      <c r="H85" s="296" t="s">
        <v>903</v>
      </c>
      <c r="I85" s="296" t="s">
        <v>904</v>
      </c>
      <c r="J85" s="296" t="s">
        <v>905</v>
      </c>
      <c r="K85" s="296"/>
      <c r="L85" s="296"/>
      <c r="M85" s="296"/>
      <c r="N85" s="296" t="s">
        <v>519</v>
      </c>
      <c r="O85" s="343"/>
      <c r="P85" s="296" t="s">
        <v>906</v>
      </c>
      <c r="Q85" s="296" t="s">
        <v>907</v>
      </c>
    </row>
    <row r="86" spans="1:17" ht="206.25" x14ac:dyDescent="0.2">
      <c r="A86" s="296" t="s">
        <v>854</v>
      </c>
      <c r="B86" s="296"/>
      <c r="C86" s="296"/>
      <c r="D86" s="296"/>
      <c r="E86" s="296" t="s">
        <v>908</v>
      </c>
      <c r="F86" s="296" t="s">
        <v>909</v>
      </c>
      <c r="G86" s="296" t="s">
        <v>910</v>
      </c>
      <c r="H86" s="296" t="s">
        <v>911</v>
      </c>
      <c r="I86" s="296" t="s">
        <v>912</v>
      </c>
      <c r="J86" s="296" t="s">
        <v>913</v>
      </c>
      <c r="K86" s="296" t="s">
        <v>1393</v>
      </c>
      <c r="L86" s="296">
        <v>15000</v>
      </c>
      <c r="M86" s="296" t="s">
        <v>914</v>
      </c>
      <c r="N86" s="296" t="s">
        <v>915</v>
      </c>
      <c r="O86" s="343">
        <v>43750</v>
      </c>
      <c r="P86" s="296" t="s">
        <v>916</v>
      </c>
      <c r="Q86" s="296" t="s">
        <v>684</v>
      </c>
    </row>
    <row r="87" spans="1:17" ht="112.5" x14ac:dyDescent="0.2">
      <c r="A87" s="296" t="s">
        <v>854</v>
      </c>
      <c r="B87" s="296"/>
      <c r="C87" s="296"/>
      <c r="D87" s="296"/>
      <c r="E87" s="296"/>
      <c r="F87" s="296"/>
      <c r="G87" s="296" t="s">
        <v>917</v>
      </c>
      <c r="H87" s="296" t="s">
        <v>918</v>
      </c>
      <c r="I87" s="296" t="s">
        <v>919</v>
      </c>
      <c r="J87" s="296" t="s">
        <v>920</v>
      </c>
      <c r="K87" s="296" t="s">
        <v>921</v>
      </c>
      <c r="L87" s="296">
        <v>3750</v>
      </c>
      <c r="M87" s="296"/>
      <c r="N87" s="296"/>
      <c r="O87" s="343"/>
      <c r="P87" s="296"/>
      <c r="Q87" s="296"/>
    </row>
    <row r="88" spans="1:17" ht="112.5" x14ac:dyDescent="0.2">
      <c r="A88" s="296" t="s">
        <v>854</v>
      </c>
      <c r="B88" s="296"/>
      <c r="C88" s="296"/>
      <c r="D88" s="296"/>
      <c r="E88" s="296"/>
      <c r="F88" s="296" t="s">
        <v>922</v>
      </c>
      <c r="G88" s="296" t="s">
        <v>923</v>
      </c>
      <c r="H88" s="296" t="s">
        <v>924</v>
      </c>
      <c r="I88" s="296" t="s">
        <v>925</v>
      </c>
      <c r="J88" s="296" t="s">
        <v>926</v>
      </c>
      <c r="K88" s="296" t="s">
        <v>927</v>
      </c>
      <c r="L88" s="296">
        <v>15000</v>
      </c>
      <c r="M88" s="296"/>
      <c r="N88" s="296"/>
      <c r="O88" s="343"/>
      <c r="P88" s="296"/>
      <c r="Q88" s="296"/>
    </row>
    <row r="89" spans="1:17" ht="75" x14ac:dyDescent="0.2">
      <c r="A89" s="296" t="s">
        <v>854</v>
      </c>
      <c r="B89" s="296"/>
      <c r="C89" s="296"/>
      <c r="D89" s="296"/>
      <c r="E89" s="296"/>
      <c r="F89" s="296"/>
      <c r="G89" s="296"/>
      <c r="H89" s="296" t="s">
        <v>928</v>
      </c>
      <c r="I89" s="296"/>
      <c r="J89" s="296"/>
      <c r="K89" s="296" t="s">
        <v>929</v>
      </c>
      <c r="L89" s="296">
        <v>10000</v>
      </c>
      <c r="M89" s="296"/>
      <c r="N89" s="296"/>
      <c r="O89" s="343"/>
      <c r="P89" s="296"/>
      <c r="Q89" s="296"/>
    </row>
    <row r="90" spans="1:17" ht="131.25" x14ac:dyDescent="0.2">
      <c r="A90" s="296" t="s">
        <v>854</v>
      </c>
      <c r="B90" s="296" t="s">
        <v>257</v>
      </c>
      <c r="C90" s="296" t="s">
        <v>165</v>
      </c>
      <c r="D90" s="296" t="s">
        <v>294</v>
      </c>
      <c r="E90" s="296" t="s">
        <v>900</v>
      </c>
      <c r="F90" s="296" t="s">
        <v>930</v>
      </c>
      <c r="G90" s="296" t="s">
        <v>931</v>
      </c>
      <c r="H90" s="296" t="s">
        <v>932</v>
      </c>
      <c r="I90" s="296" t="s">
        <v>933</v>
      </c>
      <c r="J90" s="296" t="s">
        <v>926</v>
      </c>
      <c r="K90" s="296"/>
      <c r="L90" s="296"/>
      <c r="M90" s="296"/>
      <c r="N90" s="296" t="s">
        <v>519</v>
      </c>
      <c r="O90" s="343"/>
      <c r="P90" s="296" t="s">
        <v>906</v>
      </c>
      <c r="Q90" s="296" t="s">
        <v>907</v>
      </c>
    </row>
    <row r="91" spans="1:17" ht="150" x14ac:dyDescent="0.2">
      <c r="A91" s="296" t="s">
        <v>854</v>
      </c>
      <c r="B91" s="296" t="s">
        <v>257</v>
      </c>
      <c r="C91" s="296" t="s">
        <v>166</v>
      </c>
      <c r="D91" s="296" t="s">
        <v>135</v>
      </c>
      <c r="E91" s="296" t="s">
        <v>934</v>
      </c>
      <c r="F91" s="296" t="s">
        <v>935</v>
      </c>
      <c r="G91" s="296" t="s">
        <v>936</v>
      </c>
      <c r="H91" s="296" t="s">
        <v>937</v>
      </c>
      <c r="I91" s="296" t="s">
        <v>938</v>
      </c>
      <c r="J91" s="296" t="s">
        <v>939</v>
      </c>
      <c r="K91" s="296" t="s">
        <v>518</v>
      </c>
      <c r="L91" s="296" t="s">
        <v>412</v>
      </c>
      <c r="M91" s="296" t="s">
        <v>412</v>
      </c>
      <c r="N91" s="296" t="s">
        <v>519</v>
      </c>
      <c r="O91" s="343"/>
      <c r="P91" s="296" t="s">
        <v>823</v>
      </c>
      <c r="Q91" s="296" t="s">
        <v>520</v>
      </c>
    </row>
    <row r="92" spans="1:17" ht="198.75" customHeight="1" x14ac:dyDescent="0.2">
      <c r="A92" s="296" t="s">
        <v>854</v>
      </c>
      <c r="B92" s="296" t="s">
        <v>257</v>
      </c>
      <c r="C92" s="296"/>
      <c r="D92" s="296" t="s">
        <v>136</v>
      </c>
      <c r="E92" s="296" t="s">
        <v>940</v>
      </c>
      <c r="F92" s="296" t="s">
        <v>502</v>
      </c>
      <c r="G92" s="296" t="s">
        <v>941</v>
      </c>
      <c r="H92" s="296" t="s">
        <v>942</v>
      </c>
      <c r="I92" s="296"/>
      <c r="J92" s="296" t="s">
        <v>943</v>
      </c>
      <c r="K92" s="296" t="s">
        <v>944</v>
      </c>
      <c r="L92" s="296" t="s">
        <v>945</v>
      </c>
      <c r="M92" s="296" t="s">
        <v>500</v>
      </c>
      <c r="N92" s="296"/>
      <c r="O92" s="343">
        <v>232056</v>
      </c>
      <c r="P92" s="296"/>
      <c r="Q92" s="296"/>
    </row>
    <row r="93" spans="1:17" ht="206.25" x14ac:dyDescent="0.2">
      <c r="A93" s="296" t="s">
        <v>854</v>
      </c>
      <c r="B93" s="296" t="s">
        <v>257</v>
      </c>
      <c r="C93" s="296"/>
      <c r="D93" s="296"/>
      <c r="E93" s="296" t="s">
        <v>940</v>
      </c>
      <c r="F93" s="296" t="s">
        <v>946</v>
      </c>
      <c r="G93" s="296" t="s">
        <v>947</v>
      </c>
      <c r="H93" s="296" t="s">
        <v>948</v>
      </c>
      <c r="I93" s="296"/>
      <c r="J93" s="296" t="s">
        <v>949</v>
      </c>
      <c r="K93" s="296" t="s">
        <v>950</v>
      </c>
      <c r="L93" s="296" t="s">
        <v>1399</v>
      </c>
      <c r="M93" s="296" t="s">
        <v>500</v>
      </c>
      <c r="N93" s="296"/>
      <c r="O93" s="343">
        <v>79500</v>
      </c>
      <c r="P93" s="296"/>
      <c r="Q93" s="296"/>
    </row>
    <row r="94" spans="1:17" ht="168.75" x14ac:dyDescent="0.2">
      <c r="A94" s="296" t="s">
        <v>854</v>
      </c>
      <c r="B94" s="296" t="s">
        <v>257</v>
      </c>
      <c r="C94" s="296"/>
      <c r="D94" s="296" t="s">
        <v>879</v>
      </c>
      <c r="E94" s="296" t="s">
        <v>951</v>
      </c>
      <c r="F94" s="296" t="s">
        <v>952</v>
      </c>
      <c r="G94" s="296" t="s">
        <v>953</v>
      </c>
      <c r="H94" s="296" t="s">
        <v>954</v>
      </c>
      <c r="I94" s="296"/>
      <c r="J94" s="296">
        <v>883</v>
      </c>
      <c r="K94" s="296" t="s">
        <v>955</v>
      </c>
      <c r="L94" s="296" t="s">
        <v>956</v>
      </c>
      <c r="M94" s="296" t="s">
        <v>500</v>
      </c>
      <c r="N94" s="296"/>
      <c r="O94" s="343">
        <v>15894</v>
      </c>
      <c r="P94" s="296"/>
      <c r="Q94" s="296"/>
    </row>
    <row r="95" spans="1:17" ht="168.75" x14ac:dyDescent="0.2">
      <c r="A95" s="296" t="s">
        <v>854</v>
      </c>
      <c r="B95" s="296"/>
      <c r="C95" s="296"/>
      <c r="D95" s="296" t="s">
        <v>879</v>
      </c>
      <c r="E95" s="296" t="s">
        <v>951</v>
      </c>
      <c r="F95" s="296" t="s">
        <v>957</v>
      </c>
      <c r="G95" s="296" t="s">
        <v>958</v>
      </c>
      <c r="H95" s="296" t="s">
        <v>959</v>
      </c>
      <c r="I95" s="296"/>
      <c r="J95" s="296">
        <v>5078</v>
      </c>
      <c r="K95" s="296" t="s">
        <v>960</v>
      </c>
      <c r="L95" s="296" t="s">
        <v>961</v>
      </c>
      <c r="M95" s="296" t="s">
        <v>500</v>
      </c>
      <c r="N95" s="296"/>
      <c r="O95" s="343">
        <v>45702</v>
      </c>
      <c r="P95" s="296"/>
      <c r="Q95" s="296"/>
    </row>
    <row r="96" spans="1:17" ht="197.25" customHeight="1" x14ac:dyDescent="0.2">
      <c r="A96" s="296" t="s">
        <v>34</v>
      </c>
      <c r="B96" s="296" t="s">
        <v>133</v>
      </c>
      <c r="C96" s="296" t="s">
        <v>257</v>
      </c>
      <c r="D96" s="296" t="s">
        <v>258</v>
      </c>
      <c r="E96" s="296" t="s">
        <v>394</v>
      </c>
      <c r="F96" s="296" t="s">
        <v>962</v>
      </c>
      <c r="G96" s="296" t="s">
        <v>963</v>
      </c>
      <c r="H96" s="296" t="s">
        <v>964</v>
      </c>
      <c r="I96" s="296" t="s">
        <v>965</v>
      </c>
      <c r="J96" s="296" t="s">
        <v>594</v>
      </c>
      <c r="K96" s="296" t="s">
        <v>595</v>
      </c>
      <c r="L96" s="296" t="s">
        <v>595</v>
      </c>
      <c r="M96" s="296" t="s">
        <v>595</v>
      </c>
      <c r="N96" s="296" t="s">
        <v>519</v>
      </c>
      <c r="O96" s="343"/>
      <c r="P96" s="296"/>
      <c r="Q96" s="296"/>
    </row>
    <row r="97" spans="1:17" ht="37.5" x14ac:dyDescent="0.2">
      <c r="A97" s="296"/>
      <c r="B97" s="296"/>
      <c r="C97" s="296"/>
      <c r="D97" s="296"/>
      <c r="E97" s="296"/>
      <c r="F97" s="296"/>
      <c r="G97" s="296"/>
      <c r="H97" s="296" t="s">
        <v>966</v>
      </c>
      <c r="I97" s="296" t="s">
        <v>967</v>
      </c>
      <c r="J97" s="296" t="s">
        <v>968</v>
      </c>
      <c r="K97" s="296" t="s">
        <v>595</v>
      </c>
      <c r="L97" s="296" t="s">
        <v>595</v>
      </c>
      <c r="M97" s="296" t="s">
        <v>595</v>
      </c>
      <c r="N97" s="296" t="s">
        <v>519</v>
      </c>
      <c r="O97" s="343"/>
      <c r="P97" s="296"/>
      <c r="Q97" s="296"/>
    </row>
    <row r="98" spans="1:17" ht="248.25" customHeight="1" x14ac:dyDescent="0.2">
      <c r="A98" s="296" t="s">
        <v>34</v>
      </c>
      <c r="B98" s="296" t="s">
        <v>133</v>
      </c>
      <c r="C98" s="296" t="s">
        <v>257</v>
      </c>
      <c r="D98" s="296" t="s">
        <v>258</v>
      </c>
      <c r="E98" s="296" t="s">
        <v>395</v>
      </c>
      <c r="F98" s="296" t="s">
        <v>969</v>
      </c>
      <c r="G98" s="296" t="s">
        <v>970</v>
      </c>
      <c r="H98" s="296" t="s">
        <v>971</v>
      </c>
      <c r="I98" s="296" t="s">
        <v>972</v>
      </c>
      <c r="J98" s="296" t="s">
        <v>972</v>
      </c>
      <c r="K98" s="296" t="s">
        <v>595</v>
      </c>
      <c r="L98" s="296" t="s">
        <v>595</v>
      </c>
      <c r="M98" s="296" t="s">
        <v>595</v>
      </c>
      <c r="N98" s="296" t="s">
        <v>519</v>
      </c>
      <c r="O98" s="343"/>
      <c r="P98" s="296"/>
      <c r="Q98" s="296"/>
    </row>
    <row r="99" spans="1:17" ht="37.5" x14ac:dyDescent="0.2">
      <c r="A99" s="296"/>
      <c r="B99" s="296"/>
      <c r="C99" s="296"/>
      <c r="D99" s="296"/>
      <c r="E99" s="296"/>
      <c r="F99" s="296"/>
      <c r="G99" s="296"/>
      <c r="H99" s="296" t="s">
        <v>973</v>
      </c>
      <c r="I99" s="296" t="s">
        <v>974</v>
      </c>
      <c r="J99" s="296" t="s">
        <v>975</v>
      </c>
      <c r="K99" s="296"/>
      <c r="L99" s="296"/>
      <c r="M99" s="296"/>
      <c r="N99" s="296" t="s">
        <v>519</v>
      </c>
      <c r="O99" s="343"/>
      <c r="P99" s="296"/>
      <c r="Q99" s="296"/>
    </row>
    <row r="100" spans="1:17" ht="206.25" x14ac:dyDescent="0.2">
      <c r="A100" s="296" t="s">
        <v>34</v>
      </c>
      <c r="B100" s="296" t="s">
        <v>133</v>
      </c>
      <c r="C100" s="296" t="s">
        <v>257</v>
      </c>
      <c r="D100" s="296" t="s">
        <v>258</v>
      </c>
      <c r="E100" s="296" t="s">
        <v>393</v>
      </c>
      <c r="F100" s="296" t="s">
        <v>976</v>
      </c>
      <c r="G100" s="296" t="s">
        <v>977</v>
      </c>
      <c r="H100" s="296" t="s">
        <v>978</v>
      </c>
      <c r="I100" s="296" t="s">
        <v>979</v>
      </c>
      <c r="J100" s="296" t="s">
        <v>980</v>
      </c>
      <c r="K100" s="296" t="s">
        <v>595</v>
      </c>
      <c r="L100" s="296" t="s">
        <v>595</v>
      </c>
      <c r="M100" s="296" t="s">
        <v>595</v>
      </c>
      <c r="N100" s="296" t="s">
        <v>519</v>
      </c>
      <c r="O100" s="343"/>
      <c r="P100" s="296"/>
      <c r="Q100" s="296"/>
    </row>
    <row r="101" spans="1:17" ht="56.25" x14ac:dyDescent="0.2">
      <c r="A101" s="296"/>
      <c r="B101" s="296"/>
      <c r="C101" s="296"/>
      <c r="D101" s="296"/>
      <c r="E101" s="296"/>
      <c r="F101" s="296"/>
      <c r="G101" s="296"/>
      <c r="H101" s="296" t="s">
        <v>981</v>
      </c>
      <c r="I101" s="296" t="s">
        <v>982</v>
      </c>
      <c r="J101" s="296" t="s">
        <v>983</v>
      </c>
      <c r="K101" s="296" t="s">
        <v>595</v>
      </c>
      <c r="L101" s="296" t="s">
        <v>595</v>
      </c>
      <c r="M101" s="296" t="s">
        <v>595</v>
      </c>
      <c r="N101" s="296" t="s">
        <v>519</v>
      </c>
      <c r="O101" s="343"/>
      <c r="P101" s="296"/>
      <c r="Q101" s="296"/>
    </row>
    <row r="102" spans="1:17" ht="112.5" x14ac:dyDescent="0.2">
      <c r="A102" s="296" t="s">
        <v>854</v>
      </c>
      <c r="B102" s="296"/>
      <c r="C102" s="296" t="s">
        <v>172</v>
      </c>
      <c r="D102" s="296" t="s">
        <v>406</v>
      </c>
      <c r="E102" s="296" t="s">
        <v>984</v>
      </c>
      <c r="F102" s="296" t="s">
        <v>985</v>
      </c>
      <c r="G102" s="296" t="s">
        <v>986</v>
      </c>
      <c r="H102" s="296" t="s">
        <v>987</v>
      </c>
      <c r="I102" s="296"/>
      <c r="J102" s="296" t="s">
        <v>988</v>
      </c>
      <c r="K102" s="296" t="s">
        <v>989</v>
      </c>
      <c r="L102" s="296" t="s">
        <v>990</v>
      </c>
      <c r="M102" s="296" t="s">
        <v>488</v>
      </c>
      <c r="N102" s="296"/>
      <c r="O102" s="343">
        <v>55000</v>
      </c>
      <c r="P102" s="296"/>
      <c r="Q102" s="296"/>
    </row>
    <row r="103" spans="1:17" ht="168.75" x14ac:dyDescent="0.2">
      <c r="A103" s="296" t="s">
        <v>854</v>
      </c>
      <c r="B103" s="296"/>
      <c r="C103" s="296" t="s">
        <v>991</v>
      </c>
      <c r="D103" s="296" t="s">
        <v>992</v>
      </c>
      <c r="E103" s="296" t="s">
        <v>993</v>
      </c>
      <c r="F103" s="296" t="s">
        <v>994</v>
      </c>
      <c r="G103" s="296" t="s">
        <v>995</v>
      </c>
      <c r="H103" s="296" t="s">
        <v>996</v>
      </c>
      <c r="I103" s="296" t="s">
        <v>997</v>
      </c>
      <c r="J103" s="296" t="s">
        <v>559</v>
      </c>
      <c r="K103" s="296" t="s">
        <v>1398</v>
      </c>
      <c r="L103" s="296">
        <v>94400</v>
      </c>
      <c r="M103" s="296" t="s">
        <v>998</v>
      </c>
      <c r="N103" s="296" t="s">
        <v>999</v>
      </c>
      <c r="O103" s="343">
        <v>94400</v>
      </c>
      <c r="P103" s="296" t="s">
        <v>827</v>
      </c>
      <c r="Q103" s="296" t="s">
        <v>49</v>
      </c>
    </row>
    <row r="104" spans="1:17" ht="112.5" x14ac:dyDescent="0.2">
      <c r="A104" s="296" t="s">
        <v>854</v>
      </c>
      <c r="B104" s="296"/>
      <c r="C104" s="296"/>
      <c r="D104" s="296"/>
      <c r="E104" s="296"/>
      <c r="F104" s="296" t="s">
        <v>1000</v>
      </c>
      <c r="G104" s="296" t="s">
        <v>1001</v>
      </c>
      <c r="H104" s="296" t="s">
        <v>1002</v>
      </c>
      <c r="I104" s="296" t="s">
        <v>558</v>
      </c>
      <c r="J104" s="296" t="s">
        <v>559</v>
      </c>
      <c r="K104" s="296"/>
      <c r="L104" s="296"/>
      <c r="M104" s="296" t="s">
        <v>83</v>
      </c>
      <c r="N104" s="296" t="s">
        <v>999</v>
      </c>
      <c r="O104" s="343" t="s">
        <v>83</v>
      </c>
      <c r="P104" s="296" t="s">
        <v>827</v>
      </c>
      <c r="Q104" s="296" t="s">
        <v>49</v>
      </c>
    </row>
    <row r="105" spans="1:17" ht="262.5" x14ac:dyDescent="0.2">
      <c r="A105" s="296" t="s">
        <v>854</v>
      </c>
      <c r="B105" s="296"/>
      <c r="C105" s="296"/>
      <c r="D105" s="296"/>
      <c r="E105" s="296"/>
      <c r="F105" s="296" t="s">
        <v>1003</v>
      </c>
      <c r="G105" s="296" t="s">
        <v>1004</v>
      </c>
      <c r="H105" s="296" t="s">
        <v>1005</v>
      </c>
      <c r="I105" s="296" t="s">
        <v>558</v>
      </c>
      <c r="J105" s="296" t="s">
        <v>559</v>
      </c>
      <c r="K105" s="296"/>
      <c r="L105" s="296" t="s">
        <v>1006</v>
      </c>
      <c r="M105" s="296" t="s">
        <v>998</v>
      </c>
      <c r="N105" s="296" t="s">
        <v>999</v>
      </c>
      <c r="O105" s="343" t="s">
        <v>1006</v>
      </c>
      <c r="P105" s="296" t="s">
        <v>827</v>
      </c>
      <c r="Q105" s="296" t="s">
        <v>49</v>
      </c>
    </row>
    <row r="106" spans="1:17" ht="243.75" x14ac:dyDescent="0.2">
      <c r="A106" s="296" t="s">
        <v>854</v>
      </c>
      <c r="B106" s="296"/>
      <c r="C106" s="296"/>
      <c r="D106" s="296"/>
      <c r="E106" s="296" t="s">
        <v>1007</v>
      </c>
      <c r="F106" s="296" t="s">
        <v>1008</v>
      </c>
      <c r="G106" s="296" t="s">
        <v>1009</v>
      </c>
      <c r="H106" s="296" t="s">
        <v>1010</v>
      </c>
      <c r="I106" s="296" t="s">
        <v>1011</v>
      </c>
      <c r="J106" s="296"/>
      <c r="K106" s="296"/>
      <c r="L106" s="296"/>
      <c r="M106" s="296"/>
      <c r="N106" s="296" t="s">
        <v>1012</v>
      </c>
      <c r="O106" s="343"/>
      <c r="P106" s="296" t="s">
        <v>633</v>
      </c>
      <c r="Q106" s="296"/>
    </row>
    <row r="107" spans="1:17" ht="206.25" x14ac:dyDescent="0.2">
      <c r="A107" s="296" t="s">
        <v>854</v>
      </c>
      <c r="B107" s="296" t="s">
        <v>257</v>
      </c>
      <c r="C107" s="296" t="s">
        <v>173</v>
      </c>
      <c r="D107" s="296" t="s">
        <v>267</v>
      </c>
      <c r="E107" s="296" t="s">
        <v>1013</v>
      </c>
      <c r="F107" s="296" t="s">
        <v>1014</v>
      </c>
      <c r="G107" s="296" t="s">
        <v>1015</v>
      </c>
      <c r="H107" s="296" t="s">
        <v>1016</v>
      </c>
      <c r="I107" s="296" t="s">
        <v>1017</v>
      </c>
      <c r="J107" s="296">
        <v>83</v>
      </c>
      <c r="K107" s="296" t="s">
        <v>1394</v>
      </c>
      <c r="L107" s="296">
        <v>9960</v>
      </c>
      <c r="M107" s="296" t="s">
        <v>488</v>
      </c>
      <c r="N107" s="296" t="s">
        <v>1018</v>
      </c>
      <c r="O107" s="343">
        <v>9960</v>
      </c>
      <c r="P107" s="296" t="s">
        <v>466</v>
      </c>
      <c r="Q107" s="296" t="s">
        <v>1019</v>
      </c>
    </row>
    <row r="108" spans="1:17" ht="18.75" x14ac:dyDescent="0.2">
      <c r="A108" s="329"/>
      <c r="B108" s="329"/>
      <c r="C108" s="329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30"/>
      <c r="P108" s="329"/>
      <c r="Q108" s="329"/>
    </row>
    <row r="109" spans="1:17" ht="225" x14ac:dyDescent="0.2">
      <c r="A109" s="296" t="s">
        <v>854</v>
      </c>
      <c r="B109" s="296" t="s">
        <v>132</v>
      </c>
      <c r="C109" s="296" t="s">
        <v>139</v>
      </c>
      <c r="D109" s="296"/>
      <c r="E109" s="296" t="s">
        <v>175</v>
      </c>
      <c r="F109" s="296" t="s">
        <v>1020</v>
      </c>
      <c r="G109" s="296" t="s">
        <v>1021</v>
      </c>
      <c r="H109" s="296" t="s">
        <v>1022</v>
      </c>
      <c r="I109" s="296" t="s">
        <v>260</v>
      </c>
      <c r="J109" s="296"/>
      <c r="K109" s="296"/>
      <c r="L109" s="296"/>
      <c r="M109" s="296"/>
      <c r="N109" s="296" t="s">
        <v>479</v>
      </c>
      <c r="O109" s="343"/>
      <c r="P109" s="296" t="s">
        <v>1254</v>
      </c>
      <c r="Q109" s="296" t="s">
        <v>480</v>
      </c>
    </row>
    <row r="110" spans="1:17" ht="18.75" x14ac:dyDescent="0.2">
      <c r="A110" s="329"/>
      <c r="B110" s="329"/>
      <c r="C110" s="329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30"/>
      <c r="P110" s="329"/>
      <c r="Q110" s="329"/>
    </row>
    <row r="111" spans="1:17" x14ac:dyDescent="0.2">
      <c r="O111" s="144"/>
    </row>
    <row r="112" spans="1:17" ht="14.25" customHeight="1" x14ac:dyDescent="0.2">
      <c r="A112" s="379" t="s">
        <v>62</v>
      </c>
      <c r="B112" s="379"/>
      <c r="C112" s="379"/>
      <c r="D112" s="379"/>
      <c r="E112" s="380" t="s">
        <v>63</v>
      </c>
      <c r="F112" s="380" t="s">
        <v>64</v>
      </c>
      <c r="G112" s="380" t="s">
        <v>65</v>
      </c>
      <c r="H112" s="380" t="s">
        <v>683</v>
      </c>
      <c r="I112" s="377" t="s">
        <v>66</v>
      </c>
      <c r="J112" s="377"/>
      <c r="K112" s="377" t="s">
        <v>67</v>
      </c>
      <c r="L112" s="377"/>
      <c r="M112" s="377"/>
      <c r="N112" s="377" t="s">
        <v>68</v>
      </c>
      <c r="O112" s="377"/>
      <c r="P112" s="377" t="s">
        <v>69</v>
      </c>
      <c r="Q112" s="377" t="s">
        <v>70</v>
      </c>
    </row>
    <row r="113" spans="1:17" ht="24" x14ac:dyDescent="0.2">
      <c r="A113" s="77" t="s">
        <v>71</v>
      </c>
      <c r="B113" s="78" t="s">
        <v>72</v>
      </c>
      <c r="C113" s="77" t="s">
        <v>73</v>
      </c>
      <c r="D113" s="77" t="s">
        <v>74</v>
      </c>
      <c r="E113" s="380"/>
      <c r="F113" s="380"/>
      <c r="G113" s="380"/>
      <c r="H113" s="380"/>
      <c r="I113" s="80" t="s">
        <v>75</v>
      </c>
      <c r="J113" s="80" t="s">
        <v>47</v>
      </c>
      <c r="K113" s="327" t="s">
        <v>76</v>
      </c>
      <c r="L113" s="327" t="s">
        <v>77</v>
      </c>
      <c r="M113" s="327" t="s">
        <v>78</v>
      </c>
      <c r="N113" s="79" t="s">
        <v>79</v>
      </c>
      <c r="O113" s="327" t="s">
        <v>80</v>
      </c>
      <c r="P113" s="377"/>
      <c r="Q113" s="377"/>
    </row>
    <row r="114" spans="1:17" ht="131.25" x14ac:dyDescent="0.2">
      <c r="A114" s="296" t="s">
        <v>1024</v>
      </c>
      <c r="B114" s="296" t="s">
        <v>25</v>
      </c>
      <c r="C114" s="296" t="s">
        <v>1025</v>
      </c>
      <c r="D114" s="296" t="s">
        <v>22</v>
      </c>
      <c r="E114" s="296" t="s">
        <v>1026</v>
      </c>
      <c r="F114" s="296" t="s">
        <v>1027</v>
      </c>
      <c r="G114" s="296" t="s">
        <v>1028</v>
      </c>
      <c r="H114" s="296" t="s">
        <v>1029</v>
      </c>
      <c r="I114" s="296" t="s">
        <v>1030</v>
      </c>
      <c r="J114" s="296" t="s">
        <v>1031</v>
      </c>
      <c r="K114" s="296" t="s">
        <v>1032</v>
      </c>
      <c r="L114" s="296"/>
      <c r="M114" s="296" t="s">
        <v>1033</v>
      </c>
      <c r="N114" s="296" t="s">
        <v>519</v>
      </c>
      <c r="O114" s="343"/>
      <c r="P114" s="296" t="s">
        <v>465</v>
      </c>
      <c r="Q114" s="296"/>
    </row>
    <row r="115" spans="1:17" ht="93.75" x14ac:dyDescent="0.2">
      <c r="A115" s="296" t="s">
        <v>1024</v>
      </c>
      <c r="B115" s="296" t="s">
        <v>25</v>
      </c>
      <c r="C115" s="296" t="s">
        <v>1025</v>
      </c>
      <c r="D115" s="296" t="s">
        <v>23</v>
      </c>
      <c r="E115" s="296" t="s">
        <v>1034</v>
      </c>
      <c r="F115" s="296" t="s">
        <v>1035</v>
      </c>
      <c r="G115" s="296" t="s">
        <v>1036</v>
      </c>
      <c r="H115" s="296" t="s">
        <v>1037</v>
      </c>
      <c r="I115" s="296" t="s">
        <v>1038</v>
      </c>
      <c r="J115" s="296" t="s">
        <v>119</v>
      </c>
      <c r="K115" s="296" t="s">
        <v>1034</v>
      </c>
      <c r="L115" s="296"/>
      <c r="M115" s="296" t="s">
        <v>1033</v>
      </c>
      <c r="N115" s="296" t="s">
        <v>519</v>
      </c>
      <c r="O115" s="343"/>
      <c r="P115" s="296" t="s">
        <v>466</v>
      </c>
      <c r="Q115" s="296"/>
    </row>
    <row r="116" spans="1:17" ht="93.75" x14ac:dyDescent="0.2">
      <c r="A116" s="296" t="s">
        <v>1024</v>
      </c>
      <c r="B116" s="296" t="s">
        <v>25</v>
      </c>
      <c r="C116" s="296" t="s">
        <v>1025</v>
      </c>
      <c r="D116" s="296" t="s">
        <v>336</v>
      </c>
      <c r="E116" s="296" t="s">
        <v>1039</v>
      </c>
      <c r="F116" s="296" t="s">
        <v>1040</v>
      </c>
      <c r="G116" s="296" t="s">
        <v>1041</v>
      </c>
      <c r="H116" s="296" t="s">
        <v>1042</v>
      </c>
      <c r="I116" s="296" t="s">
        <v>1043</v>
      </c>
      <c r="J116" s="296" t="s">
        <v>1044</v>
      </c>
      <c r="K116" s="296" t="s">
        <v>1039</v>
      </c>
      <c r="L116" s="296">
        <v>2502000</v>
      </c>
      <c r="M116" s="296" t="s">
        <v>1033</v>
      </c>
      <c r="N116" s="296" t="s">
        <v>519</v>
      </c>
      <c r="O116" s="343">
        <v>8340000</v>
      </c>
      <c r="P116" s="296" t="s">
        <v>467</v>
      </c>
      <c r="Q116" s="296"/>
    </row>
    <row r="117" spans="1:17" ht="112.5" x14ac:dyDescent="0.2">
      <c r="A117" s="296" t="s">
        <v>1024</v>
      </c>
      <c r="B117" s="296" t="s">
        <v>25</v>
      </c>
      <c r="C117" s="296" t="s">
        <v>178</v>
      </c>
      <c r="D117" s="296" t="s">
        <v>336</v>
      </c>
      <c r="E117" s="296" t="s">
        <v>1045</v>
      </c>
      <c r="F117" s="296" t="s">
        <v>1046</v>
      </c>
      <c r="G117" s="296" t="s">
        <v>250</v>
      </c>
      <c r="H117" s="296" t="s">
        <v>1047</v>
      </c>
      <c r="I117" s="296" t="s">
        <v>1048</v>
      </c>
      <c r="J117" s="296" t="s">
        <v>1049</v>
      </c>
      <c r="K117" s="296" t="s">
        <v>1050</v>
      </c>
      <c r="L117" s="296">
        <v>725000</v>
      </c>
      <c r="M117" s="296" t="s">
        <v>914</v>
      </c>
      <c r="N117" s="296" t="s">
        <v>519</v>
      </c>
      <c r="O117" s="343">
        <v>1450000</v>
      </c>
      <c r="P117" s="296" t="s">
        <v>823</v>
      </c>
      <c r="Q117" s="296" t="s">
        <v>1051</v>
      </c>
    </row>
    <row r="118" spans="1:17" ht="75" x14ac:dyDescent="0.2">
      <c r="A118" s="296" t="s">
        <v>1024</v>
      </c>
      <c r="B118" s="296" t="s">
        <v>25</v>
      </c>
      <c r="C118" s="296" t="s">
        <v>178</v>
      </c>
      <c r="D118" s="296" t="s">
        <v>336</v>
      </c>
      <c r="E118" s="296" t="s">
        <v>1052</v>
      </c>
      <c r="F118" s="296" t="s">
        <v>1053</v>
      </c>
      <c r="G118" s="296" t="s">
        <v>1054</v>
      </c>
      <c r="H118" s="296" t="s">
        <v>1055</v>
      </c>
      <c r="I118" s="296" t="s">
        <v>1056</v>
      </c>
      <c r="J118" s="296" t="s">
        <v>1057</v>
      </c>
      <c r="K118" s="296" t="s">
        <v>1058</v>
      </c>
      <c r="L118" s="296">
        <v>105000</v>
      </c>
      <c r="M118" s="296" t="s">
        <v>1033</v>
      </c>
      <c r="N118" s="296" t="s">
        <v>519</v>
      </c>
      <c r="O118" s="343">
        <v>300000</v>
      </c>
      <c r="P118" s="296"/>
      <c r="Q118" s="296" t="s">
        <v>668</v>
      </c>
    </row>
    <row r="119" spans="1:17" ht="75" x14ac:dyDescent="0.2">
      <c r="A119" s="296" t="s">
        <v>1024</v>
      </c>
      <c r="B119" s="296" t="s">
        <v>25</v>
      </c>
      <c r="C119" s="296" t="s">
        <v>178</v>
      </c>
      <c r="D119" s="296" t="s">
        <v>336</v>
      </c>
      <c r="E119" s="296" t="s">
        <v>1059</v>
      </c>
      <c r="F119" s="296" t="s">
        <v>1060</v>
      </c>
      <c r="G119" s="296" t="s">
        <v>1061</v>
      </c>
      <c r="H119" s="296" t="s">
        <v>1062</v>
      </c>
      <c r="I119" s="296" t="s">
        <v>1063</v>
      </c>
      <c r="J119" s="296" t="s">
        <v>1064</v>
      </c>
      <c r="K119" s="296" t="s">
        <v>1065</v>
      </c>
      <c r="L119" s="296">
        <v>1190000</v>
      </c>
      <c r="M119" s="296" t="s">
        <v>1033</v>
      </c>
      <c r="N119" s="296" t="s">
        <v>519</v>
      </c>
      <c r="O119" s="343">
        <v>1700000</v>
      </c>
      <c r="P119" s="296" t="s">
        <v>1066</v>
      </c>
      <c r="Q119" s="296" t="s">
        <v>1067</v>
      </c>
    </row>
    <row r="120" spans="1:17" ht="168.75" x14ac:dyDescent="0.2">
      <c r="A120" s="296" t="s">
        <v>1024</v>
      </c>
      <c r="B120" s="296" t="s">
        <v>25</v>
      </c>
      <c r="C120" s="296" t="s">
        <v>179</v>
      </c>
      <c r="D120" s="296" t="s">
        <v>40</v>
      </c>
      <c r="E120" s="296" t="s">
        <v>1068</v>
      </c>
      <c r="F120" s="296"/>
      <c r="G120" s="296" t="s">
        <v>219</v>
      </c>
      <c r="H120" s="296" t="s">
        <v>1069</v>
      </c>
      <c r="I120" s="296" t="s">
        <v>1070</v>
      </c>
      <c r="J120" s="296" t="s">
        <v>1071</v>
      </c>
      <c r="K120" s="296"/>
      <c r="L120" s="296"/>
      <c r="M120" s="296"/>
      <c r="N120" s="296" t="s">
        <v>1072</v>
      </c>
      <c r="O120" s="343"/>
      <c r="P120" s="296"/>
      <c r="Q120" s="296"/>
    </row>
    <row r="121" spans="1:17" ht="198.75" customHeight="1" x14ac:dyDescent="0.2">
      <c r="A121" s="296" t="s">
        <v>1024</v>
      </c>
      <c r="B121" s="296"/>
      <c r="C121" s="296" t="s">
        <v>1073</v>
      </c>
      <c r="D121" s="296" t="s">
        <v>24</v>
      </c>
      <c r="E121" s="296"/>
      <c r="F121" s="296" t="s">
        <v>1074</v>
      </c>
      <c r="G121" s="296" t="s">
        <v>119</v>
      </c>
      <c r="H121" s="296" t="s">
        <v>1075</v>
      </c>
      <c r="I121" s="296"/>
      <c r="J121" s="296"/>
      <c r="K121" s="296"/>
      <c r="L121" s="296">
        <v>4000</v>
      </c>
      <c r="M121" s="296" t="s">
        <v>709</v>
      </c>
      <c r="N121" s="296" t="s">
        <v>1072</v>
      </c>
      <c r="O121" s="343"/>
      <c r="P121" s="296" t="s">
        <v>685</v>
      </c>
      <c r="Q121" s="296" t="s">
        <v>837</v>
      </c>
    </row>
    <row r="122" spans="1:17" ht="337.5" x14ac:dyDescent="0.2">
      <c r="A122" s="296" t="s">
        <v>1024</v>
      </c>
      <c r="B122" s="296"/>
      <c r="C122" s="296"/>
      <c r="D122" s="296"/>
      <c r="E122" s="296" t="s">
        <v>1076</v>
      </c>
      <c r="F122" s="296"/>
      <c r="G122" s="296"/>
      <c r="H122" s="296" t="s">
        <v>1077</v>
      </c>
      <c r="I122" s="296"/>
      <c r="J122" s="296"/>
      <c r="K122" s="296"/>
      <c r="L122" s="296"/>
      <c r="M122" s="296"/>
      <c r="N122" s="296"/>
      <c r="O122" s="343"/>
      <c r="P122" s="296"/>
      <c r="Q122" s="296"/>
    </row>
    <row r="123" spans="1:17" ht="131.25" x14ac:dyDescent="0.2">
      <c r="A123" s="296" t="s">
        <v>1024</v>
      </c>
      <c r="B123" s="296" t="s">
        <v>25</v>
      </c>
      <c r="C123" s="296"/>
      <c r="D123" s="296" t="s">
        <v>41</v>
      </c>
      <c r="E123" s="296"/>
      <c r="F123" s="296"/>
      <c r="G123" s="296"/>
      <c r="H123" s="296" t="s">
        <v>1078</v>
      </c>
      <c r="I123" s="296"/>
      <c r="J123" s="296">
        <v>1</v>
      </c>
      <c r="K123" s="296" t="s">
        <v>1079</v>
      </c>
      <c r="L123" s="296">
        <v>108000</v>
      </c>
      <c r="M123" s="296" t="s">
        <v>1033</v>
      </c>
      <c r="N123" s="296"/>
      <c r="O123" s="343">
        <v>108000</v>
      </c>
      <c r="P123" s="296"/>
      <c r="Q123" s="296"/>
    </row>
    <row r="124" spans="1:17" ht="56.25" x14ac:dyDescent="0.2">
      <c r="A124" s="296" t="s">
        <v>1024</v>
      </c>
      <c r="B124" s="296"/>
      <c r="C124" s="296"/>
      <c r="D124" s="296"/>
      <c r="E124" s="296"/>
      <c r="F124" s="296"/>
      <c r="G124" s="296"/>
      <c r="H124" s="296" t="s">
        <v>1080</v>
      </c>
      <c r="I124" s="296"/>
      <c r="J124" s="296"/>
      <c r="K124" s="296" t="s">
        <v>1081</v>
      </c>
      <c r="L124" s="296">
        <v>13320</v>
      </c>
      <c r="M124" s="296" t="s">
        <v>1033</v>
      </c>
      <c r="N124" s="296"/>
      <c r="O124" s="343">
        <v>13320</v>
      </c>
      <c r="P124" s="296"/>
      <c r="Q124" s="296"/>
    </row>
    <row r="125" spans="1:17" ht="56.25" x14ac:dyDescent="0.2">
      <c r="A125" s="296" t="s">
        <v>1024</v>
      </c>
      <c r="B125" s="296"/>
      <c r="C125" s="296"/>
      <c r="D125" s="296"/>
      <c r="E125" s="296"/>
      <c r="F125" s="296"/>
      <c r="G125" s="296"/>
      <c r="H125" s="296" t="s">
        <v>1082</v>
      </c>
      <c r="I125" s="296"/>
      <c r="J125" s="296"/>
      <c r="K125" s="296" t="s">
        <v>1083</v>
      </c>
      <c r="L125" s="296">
        <v>10000</v>
      </c>
      <c r="M125" s="296" t="s">
        <v>1033</v>
      </c>
      <c r="N125" s="296"/>
      <c r="O125" s="343">
        <v>10000</v>
      </c>
      <c r="P125" s="296"/>
      <c r="Q125" s="296"/>
    </row>
    <row r="126" spans="1:17" ht="56.25" x14ac:dyDescent="0.2">
      <c r="A126" s="296" t="s">
        <v>1024</v>
      </c>
      <c r="B126" s="296"/>
      <c r="C126" s="296"/>
      <c r="D126" s="296"/>
      <c r="E126" s="296"/>
      <c r="F126" s="296"/>
      <c r="G126" s="296"/>
      <c r="H126" s="296" t="s">
        <v>1084</v>
      </c>
      <c r="I126" s="296"/>
      <c r="J126" s="296"/>
      <c r="K126" s="296" t="s">
        <v>1083</v>
      </c>
      <c r="L126" s="296">
        <v>70628</v>
      </c>
      <c r="M126" s="296" t="s">
        <v>1033</v>
      </c>
      <c r="N126" s="296"/>
      <c r="O126" s="343">
        <v>70628</v>
      </c>
      <c r="P126" s="296"/>
      <c r="Q126" s="296"/>
    </row>
    <row r="127" spans="1:17" ht="56.25" x14ac:dyDescent="0.2">
      <c r="A127" s="296" t="s">
        <v>1024</v>
      </c>
      <c r="B127" s="296"/>
      <c r="C127" s="296"/>
      <c r="D127" s="296"/>
      <c r="E127" s="296"/>
      <c r="F127" s="296"/>
      <c r="G127" s="296"/>
      <c r="H127" s="296" t="s">
        <v>1085</v>
      </c>
      <c r="I127" s="296"/>
      <c r="J127" s="296"/>
      <c r="K127" s="296" t="s">
        <v>1086</v>
      </c>
      <c r="L127" s="296">
        <v>55000</v>
      </c>
      <c r="M127" s="296" t="s">
        <v>1033</v>
      </c>
      <c r="N127" s="296"/>
      <c r="O127" s="343">
        <v>55000</v>
      </c>
      <c r="P127" s="296"/>
      <c r="Q127" s="296"/>
    </row>
    <row r="128" spans="1:17" ht="206.25" x14ac:dyDescent="0.2">
      <c r="A128" s="296" t="s">
        <v>1024</v>
      </c>
      <c r="B128" s="296" t="s">
        <v>25</v>
      </c>
      <c r="C128" s="296"/>
      <c r="D128" s="296" t="s">
        <v>42</v>
      </c>
      <c r="E128" s="296"/>
      <c r="F128" s="296"/>
      <c r="G128" s="296" t="s">
        <v>1087</v>
      </c>
      <c r="H128" s="296" t="s">
        <v>1088</v>
      </c>
      <c r="I128" s="296"/>
      <c r="J128" s="296"/>
      <c r="K128" s="296"/>
      <c r="L128" s="296"/>
      <c r="M128" s="296"/>
      <c r="N128" s="296"/>
      <c r="O128" s="343"/>
      <c r="P128" s="296"/>
      <c r="Q128" s="296"/>
    </row>
    <row r="129" spans="1:17" ht="168.75" x14ac:dyDescent="0.2">
      <c r="A129" s="296" t="s">
        <v>1024</v>
      </c>
      <c r="B129" s="296" t="s">
        <v>1089</v>
      </c>
      <c r="C129" s="296"/>
      <c r="D129" s="296" t="s">
        <v>1090</v>
      </c>
      <c r="E129" s="296" t="s">
        <v>1091</v>
      </c>
      <c r="F129" s="296" t="s">
        <v>1092</v>
      </c>
      <c r="G129" s="296" t="s">
        <v>1093</v>
      </c>
      <c r="H129" s="296" t="s">
        <v>1094</v>
      </c>
      <c r="I129" s="296" t="s">
        <v>1095</v>
      </c>
      <c r="J129" s="296" t="s">
        <v>1096</v>
      </c>
      <c r="K129" s="296" t="s">
        <v>1097</v>
      </c>
      <c r="L129" s="296">
        <v>180000</v>
      </c>
      <c r="M129" s="296" t="s">
        <v>488</v>
      </c>
      <c r="N129" s="296"/>
      <c r="O129" s="343">
        <v>180000</v>
      </c>
      <c r="P129" s="296" t="s">
        <v>1145</v>
      </c>
      <c r="Q129" s="296" t="s">
        <v>1098</v>
      </c>
    </row>
    <row r="130" spans="1:17" ht="409.5" x14ac:dyDescent="0.2">
      <c r="A130" s="296" t="s">
        <v>1024</v>
      </c>
      <c r="B130" s="296" t="s">
        <v>1089</v>
      </c>
      <c r="C130" s="296"/>
      <c r="D130" s="296" t="s">
        <v>1099</v>
      </c>
      <c r="E130" s="296" t="s">
        <v>1100</v>
      </c>
      <c r="F130" s="296" t="s">
        <v>1101</v>
      </c>
      <c r="G130" s="296" t="s">
        <v>1102</v>
      </c>
      <c r="H130" s="296" t="s">
        <v>1103</v>
      </c>
      <c r="I130" s="296" t="s">
        <v>1104</v>
      </c>
      <c r="J130" s="296" t="s">
        <v>1105</v>
      </c>
      <c r="K130" s="296"/>
      <c r="L130" s="296"/>
      <c r="M130" s="296" t="s">
        <v>488</v>
      </c>
      <c r="N130" s="296"/>
      <c r="O130" s="343"/>
      <c r="P130" s="296" t="s">
        <v>1106</v>
      </c>
      <c r="Q130" s="296" t="s">
        <v>1107</v>
      </c>
    </row>
    <row r="131" spans="1:17" ht="225" x14ac:dyDescent="0.2">
      <c r="A131" s="296" t="s">
        <v>1024</v>
      </c>
      <c r="B131" s="296" t="s">
        <v>1089</v>
      </c>
      <c r="C131" s="296"/>
      <c r="D131" s="296" t="s">
        <v>1099</v>
      </c>
      <c r="E131" s="296"/>
      <c r="F131" s="296"/>
      <c r="G131" s="296"/>
      <c r="H131" s="296" t="s">
        <v>1108</v>
      </c>
      <c r="I131" s="296" t="s">
        <v>1109</v>
      </c>
      <c r="J131" s="296" t="s">
        <v>1395</v>
      </c>
      <c r="K131" s="296" t="s">
        <v>1262</v>
      </c>
      <c r="L131" s="296" t="s">
        <v>1110</v>
      </c>
      <c r="M131" s="296" t="s">
        <v>488</v>
      </c>
      <c r="N131" s="296"/>
      <c r="O131" s="343">
        <v>253500</v>
      </c>
      <c r="P131" s="296"/>
      <c r="Q131" s="296"/>
    </row>
    <row r="132" spans="1:17" ht="225" x14ac:dyDescent="0.2">
      <c r="A132" s="296"/>
      <c r="B132" s="296" t="s">
        <v>1089</v>
      </c>
      <c r="C132" s="296"/>
      <c r="D132" s="296" t="s">
        <v>1099</v>
      </c>
      <c r="E132" s="296"/>
      <c r="F132" s="296"/>
      <c r="G132" s="296" t="s">
        <v>1102</v>
      </c>
      <c r="H132" s="296" t="s">
        <v>1264</v>
      </c>
      <c r="I132" s="296" t="s">
        <v>1282</v>
      </c>
      <c r="J132" s="296" t="s">
        <v>1396</v>
      </c>
      <c r="K132" s="296"/>
      <c r="L132" s="296" t="s">
        <v>1397</v>
      </c>
      <c r="M132" s="296" t="s">
        <v>488</v>
      </c>
      <c r="N132" s="296" t="s">
        <v>1263</v>
      </c>
      <c r="O132" s="343">
        <v>649920</v>
      </c>
      <c r="P132" s="296"/>
      <c r="Q132" s="296"/>
    </row>
    <row r="133" spans="1:17" ht="112.5" x14ac:dyDescent="0.2">
      <c r="A133" s="296" t="s">
        <v>1024</v>
      </c>
      <c r="B133" s="296" t="s">
        <v>1111</v>
      </c>
      <c r="C133" s="296" t="s">
        <v>184</v>
      </c>
      <c r="D133" s="296" t="s">
        <v>145</v>
      </c>
      <c r="E133" s="296"/>
      <c r="F133" s="296"/>
      <c r="G133" s="296" t="s">
        <v>1112</v>
      </c>
      <c r="H133" s="296" t="s">
        <v>1113</v>
      </c>
      <c r="I133" s="296" t="s">
        <v>1114</v>
      </c>
      <c r="J133" s="296" t="s">
        <v>1115</v>
      </c>
      <c r="K133" s="296"/>
      <c r="L133" s="296"/>
      <c r="M133" s="296" t="s">
        <v>1116</v>
      </c>
      <c r="N133" s="296" t="s">
        <v>519</v>
      </c>
      <c r="O133" s="343"/>
      <c r="P133" s="296" t="s">
        <v>685</v>
      </c>
      <c r="Q133" s="296" t="s">
        <v>837</v>
      </c>
    </row>
    <row r="134" spans="1:17" ht="131.25" x14ac:dyDescent="0.2">
      <c r="A134" s="296" t="s">
        <v>1024</v>
      </c>
      <c r="B134" s="296"/>
      <c r="C134" s="296"/>
      <c r="D134" s="296"/>
      <c r="E134" s="296" t="s">
        <v>1117</v>
      </c>
      <c r="F134" s="296" t="s">
        <v>1118</v>
      </c>
      <c r="G134" s="296" t="s">
        <v>1119</v>
      </c>
      <c r="H134" s="296" t="s">
        <v>1120</v>
      </c>
      <c r="I134" s="296"/>
      <c r="J134" s="296"/>
      <c r="K134" s="296"/>
      <c r="L134" s="296"/>
      <c r="M134" s="296"/>
      <c r="N134" s="296" t="s">
        <v>1121</v>
      </c>
      <c r="O134" s="343"/>
      <c r="P134" s="296" t="s">
        <v>685</v>
      </c>
      <c r="Q134" s="296" t="s">
        <v>837</v>
      </c>
    </row>
    <row r="135" spans="1:17" ht="206.25" x14ac:dyDescent="0.2">
      <c r="A135" s="296" t="s">
        <v>1024</v>
      </c>
      <c r="B135" s="296"/>
      <c r="C135" s="296"/>
      <c r="D135" s="296"/>
      <c r="E135" s="296"/>
      <c r="F135" s="296" t="s">
        <v>1122</v>
      </c>
      <c r="G135" s="296" t="s">
        <v>1123</v>
      </c>
      <c r="H135" s="296" t="s">
        <v>1124</v>
      </c>
      <c r="I135" s="296" t="s">
        <v>1125</v>
      </c>
      <c r="J135" s="296" t="s">
        <v>1126</v>
      </c>
      <c r="K135" s="296"/>
      <c r="L135" s="296"/>
      <c r="M135" s="296"/>
      <c r="N135" s="296"/>
      <c r="O135" s="343"/>
      <c r="P135" s="296"/>
      <c r="Q135" s="296"/>
    </row>
    <row r="136" spans="1:17" ht="168.75" x14ac:dyDescent="0.2">
      <c r="A136" s="296" t="s">
        <v>1024</v>
      </c>
      <c r="B136" s="296" t="s">
        <v>27</v>
      </c>
      <c r="C136" s="296" t="s">
        <v>185</v>
      </c>
      <c r="D136" s="296" t="s">
        <v>146</v>
      </c>
      <c r="E136" s="296" t="s">
        <v>1127</v>
      </c>
      <c r="F136" s="296" t="s">
        <v>1128</v>
      </c>
      <c r="G136" s="296" t="s">
        <v>1129</v>
      </c>
      <c r="H136" s="296" t="s">
        <v>1130</v>
      </c>
      <c r="I136" s="296" t="s">
        <v>1131</v>
      </c>
      <c r="J136" s="296" t="s">
        <v>230</v>
      </c>
      <c r="K136" s="296" t="s">
        <v>1132</v>
      </c>
      <c r="L136" s="296">
        <v>1986784</v>
      </c>
      <c r="M136" s="296" t="s">
        <v>1133</v>
      </c>
      <c r="N136" s="296" t="s">
        <v>519</v>
      </c>
      <c r="O136" s="343">
        <v>1986784</v>
      </c>
      <c r="P136" s="296" t="s">
        <v>1134</v>
      </c>
      <c r="Q136" s="296" t="s">
        <v>1135</v>
      </c>
    </row>
    <row r="137" spans="1:17" ht="168.75" x14ac:dyDescent="0.2">
      <c r="A137" s="296" t="s">
        <v>1024</v>
      </c>
      <c r="B137" s="296" t="s">
        <v>27</v>
      </c>
      <c r="C137" s="296"/>
      <c r="D137" s="296" t="s">
        <v>221</v>
      </c>
      <c r="E137" s="296" t="s">
        <v>1136</v>
      </c>
      <c r="F137" s="296" t="s">
        <v>208</v>
      </c>
      <c r="G137" s="296" t="s">
        <v>1137</v>
      </c>
      <c r="H137" s="296" t="s">
        <v>1138</v>
      </c>
      <c r="I137" s="296"/>
      <c r="J137" s="296"/>
      <c r="K137" s="296"/>
      <c r="L137" s="296"/>
      <c r="M137" s="296"/>
      <c r="N137" s="296"/>
      <c r="O137" s="343"/>
      <c r="P137" s="296"/>
      <c r="Q137" s="296"/>
    </row>
  </sheetData>
  <mergeCells count="31">
    <mergeCell ref="K112:M112"/>
    <mergeCell ref="N112:O112"/>
    <mergeCell ref="P112:P113"/>
    <mergeCell ref="Q112:Q113"/>
    <mergeCell ref="A112:D112"/>
    <mergeCell ref="E112:E113"/>
    <mergeCell ref="F112:F113"/>
    <mergeCell ref="G112:G113"/>
    <mergeCell ref="H112:H113"/>
    <mergeCell ref="I112:J112"/>
    <mergeCell ref="A75:D75"/>
    <mergeCell ref="E75:E76"/>
    <mergeCell ref="F75:F76"/>
    <mergeCell ref="G75:G76"/>
    <mergeCell ref="H75:H76"/>
    <mergeCell ref="Q75:Q76"/>
    <mergeCell ref="P2:P3"/>
    <mergeCell ref="Q2:Q3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I75:J75"/>
    <mergeCell ref="K75:M75"/>
    <mergeCell ref="N75:O75"/>
    <mergeCell ref="P75:P76"/>
  </mergeCells>
  <pageMargins left="0.23622047244094491" right="0.23622047244094491" top="0.35433070866141736" bottom="0.15748031496062992" header="0.31496062992125984" footer="0.31496062992125984"/>
  <pageSetup paperSize="9" scale="58" orientation="landscape" r:id="rId1"/>
  <rowBreaks count="2" manualBreakCount="2">
    <brk id="74" max="16" man="1"/>
    <brk id="11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D4EB5-B3A7-4767-B7E0-A1E961CB4889}">
  <dimension ref="B4:C14"/>
  <sheetViews>
    <sheetView workbookViewId="0">
      <selection activeCell="B14" sqref="B14"/>
    </sheetView>
  </sheetViews>
  <sheetFormatPr defaultRowHeight="14.25" x14ac:dyDescent="0.2"/>
  <sheetData>
    <row r="4" spans="2:3" x14ac:dyDescent="0.2">
      <c r="B4">
        <v>3233283</v>
      </c>
      <c r="C4">
        <v>86400</v>
      </c>
    </row>
    <row r="5" spans="2:3" x14ac:dyDescent="0.2">
      <c r="C5">
        <v>83800</v>
      </c>
    </row>
    <row r="6" spans="2:3" x14ac:dyDescent="0.2">
      <c r="C6">
        <v>113300</v>
      </c>
    </row>
    <row r="7" spans="2:3" x14ac:dyDescent="0.2">
      <c r="C7">
        <v>50640</v>
      </c>
    </row>
    <row r="8" spans="2:3" x14ac:dyDescent="0.2">
      <c r="C8">
        <v>70000</v>
      </c>
    </row>
    <row r="9" spans="2:3" x14ac:dyDescent="0.2">
      <c r="C9">
        <v>30000</v>
      </c>
    </row>
    <row r="10" spans="2:3" x14ac:dyDescent="0.2">
      <c r="C10">
        <v>30000</v>
      </c>
    </row>
    <row r="12" spans="2:3" x14ac:dyDescent="0.2">
      <c r="C12">
        <f>SUM(C4:C10)</f>
        <v>464140</v>
      </c>
    </row>
    <row r="14" spans="2:3" x14ac:dyDescent="0.2">
      <c r="B14">
        <f>B4-C12</f>
        <v>2769143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00B050"/>
  </sheetPr>
  <dimension ref="A1:AK58"/>
  <sheetViews>
    <sheetView view="pageBreakPreview" topLeftCell="M3" zoomScale="80" zoomScaleNormal="64" zoomScaleSheetLayoutView="80" workbookViewId="0">
      <selection activeCell="X54" sqref="X54"/>
    </sheetView>
  </sheetViews>
  <sheetFormatPr defaultColWidth="9" defaultRowHeight="20.25" x14ac:dyDescent="0.2"/>
  <cols>
    <col min="1" max="1" width="6" style="1" customWidth="1"/>
    <col min="2" max="2" width="13" style="1" customWidth="1"/>
    <col min="3" max="3" width="12.375" style="1" customWidth="1"/>
    <col min="4" max="4" width="16.875" style="1" customWidth="1"/>
    <col min="5" max="5" width="22.5" style="1" customWidth="1"/>
    <col min="6" max="11" width="7.375" style="1" customWidth="1"/>
    <col min="12" max="12" width="14.125" style="24" customWidth="1"/>
    <col min="13" max="13" width="14.875" style="24" customWidth="1"/>
    <col min="14" max="14" width="12.125" style="1" customWidth="1"/>
    <col min="15" max="15" width="10.125" style="1" customWidth="1"/>
    <col min="16" max="19" width="9" style="1" customWidth="1"/>
    <col min="20" max="20" width="18.625" style="1" customWidth="1"/>
    <col min="21" max="21" width="22.125" style="1" customWidth="1"/>
    <col min="22" max="22" width="11" style="5" customWidth="1"/>
    <col min="23" max="23" width="12.125" style="5" customWidth="1"/>
    <col min="24" max="24" width="11.625" style="5" customWidth="1"/>
    <col min="25" max="25" width="8.5" style="5" customWidth="1"/>
    <col min="26" max="26" width="12.625" style="5" customWidth="1"/>
    <col min="27" max="27" width="9.875" style="5" customWidth="1"/>
    <col min="28" max="28" width="6" style="5" bestFit="1" customWidth="1"/>
    <col min="29" max="29" width="4.375" style="5" bestFit="1" customWidth="1"/>
    <col min="30" max="30" width="5" style="5" bestFit="1" customWidth="1"/>
    <col min="31" max="31" width="6.25" style="5" customWidth="1"/>
    <col min="32" max="32" width="4.375" style="5" customWidth="1"/>
    <col min="33" max="33" width="4.75" style="5" bestFit="1" customWidth="1"/>
    <col min="34" max="34" width="7.625" style="5" customWidth="1"/>
    <col min="35" max="35" width="7" style="5" bestFit="1" customWidth="1"/>
    <col min="36" max="36" width="8" style="5" customWidth="1"/>
    <col min="37" max="37" width="13.375" style="1" customWidth="1"/>
    <col min="38" max="16384" width="9" style="1"/>
  </cols>
  <sheetData>
    <row r="1" spans="1:37" s="23" customFormat="1" ht="31.5" customHeight="1" x14ac:dyDescent="0.2">
      <c r="A1" s="387" t="s">
        <v>270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9" customFormat="1" ht="24" customHeight="1" x14ac:dyDescent="0.2">
      <c r="A2" s="388" t="s">
        <v>150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170"/>
      <c r="AC2" s="170"/>
      <c r="AD2" s="170"/>
      <c r="AE2" s="170"/>
      <c r="AF2" s="170"/>
      <c r="AG2" s="170"/>
      <c r="AH2" s="170"/>
      <c r="AI2" s="170"/>
      <c r="AJ2" s="170"/>
      <c r="AK2" s="170"/>
    </row>
    <row r="3" spans="1:37" s="4" customFormat="1" ht="18.75" customHeight="1" x14ac:dyDescent="0.2">
      <c r="A3" s="389" t="s">
        <v>57</v>
      </c>
      <c r="B3" s="389" t="s">
        <v>60</v>
      </c>
      <c r="C3" s="389" t="s">
        <v>58</v>
      </c>
      <c r="D3" s="389" t="s">
        <v>152</v>
      </c>
      <c r="E3" s="389" t="s">
        <v>194</v>
      </c>
      <c r="F3" s="392" t="s">
        <v>431</v>
      </c>
      <c r="G3" s="393"/>
      <c r="H3" s="393"/>
      <c r="I3" s="393"/>
      <c r="J3" s="393"/>
      <c r="K3" s="394"/>
      <c r="L3" s="395" t="s">
        <v>432</v>
      </c>
      <c r="M3" s="396"/>
      <c r="N3" s="401" t="s">
        <v>59</v>
      </c>
      <c r="O3" s="402"/>
      <c r="P3" s="402"/>
      <c r="Q3" s="402"/>
      <c r="R3" s="402"/>
      <c r="S3" s="402"/>
      <c r="T3" s="403" t="s">
        <v>111</v>
      </c>
      <c r="U3" s="404"/>
      <c r="V3" s="404"/>
      <c r="W3" s="404"/>
      <c r="X3" s="404"/>
      <c r="Y3" s="404"/>
      <c r="Z3" s="404"/>
      <c r="AA3" s="405"/>
      <c r="AB3" s="410" t="s">
        <v>195</v>
      </c>
      <c r="AC3" s="411"/>
      <c r="AD3" s="411"/>
      <c r="AE3" s="411"/>
      <c r="AF3" s="412"/>
      <c r="AG3" s="403" t="s">
        <v>196</v>
      </c>
      <c r="AH3" s="404"/>
      <c r="AI3" s="404"/>
      <c r="AJ3" s="405"/>
      <c r="AK3" s="416" t="s">
        <v>197</v>
      </c>
    </row>
    <row r="4" spans="1:37" s="4" customFormat="1" ht="18.75" customHeight="1" x14ac:dyDescent="0.2">
      <c r="A4" s="390"/>
      <c r="B4" s="390"/>
      <c r="C4" s="390"/>
      <c r="D4" s="390"/>
      <c r="E4" s="390"/>
      <c r="F4" s="421" t="s">
        <v>43</v>
      </c>
      <c r="G4" s="421"/>
      <c r="H4" s="421" t="s">
        <v>44</v>
      </c>
      <c r="I4" s="421"/>
      <c r="J4" s="421" t="s">
        <v>45</v>
      </c>
      <c r="K4" s="421"/>
      <c r="L4" s="397"/>
      <c r="M4" s="398"/>
      <c r="N4" s="423" t="s">
        <v>49</v>
      </c>
      <c r="O4" s="424"/>
      <c r="P4" s="422" t="s">
        <v>433</v>
      </c>
      <c r="Q4" s="422"/>
      <c r="R4" s="422"/>
      <c r="S4" s="422"/>
      <c r="T4" s="406"/>
      <c r="U4" s="407"/>
      <c r="V4" s="407"/>
      <c r="W4" s="407"/>
      <c r="X4" s="407"/>
      <c r="Y4" s="407"/>
      <c r="Z4" s="407"/>
      <c r="AA4" s="408"/>
      <c r="AB4" s="413"/>
      <c r="AC4" s="414"/>
      <c r="AD4" s="414"/>
      <c r="AE4" s="414"/>
      <c r="AF4" s="415"/>
      <c r="AG4" s="406"/>
      <c r="AH4" s="407"/>
      <c r="AI4" s="407"/>
      <c r="AJ4" s="408"/>
      <c r="AK4" s="417"/>
    </row>
    <row r="5" spans="1:37" s="4" customFormat="1" ht="21" x14ac:dyDescent="0.2">
      <c r="A5" s="390"/>
      <c r="B5" s="390"/>
      <c r="C5" s="390"/>
      <c r="D5" s="390"/>
      <c r="E5" s="390"/>
      <c r="F5" s="421"/>
      <c r="G5" s="421"/>
      <c r="H5" s="421"/>
      <c r="I5" s="421"/>
      <c r="J5" s="421"/>
      <c r="K5" s="421"/>
      <c r="L5" s="399"/>
      <c r="M5" s="400"/>
      <c r="N5" s="425"/>
      <c r="O5" s="426"/>
      <c r="P5" s="383" t="s">
        <v>217</v>
      </c>
      <c r="Q5" s="384"/>
      <c r="R5" s="383" t="s">
        <v>217</v>
      </c>
      <c r="S5" s="384"/>
      <c r="T5" s="381" t="s">
        <v>113</v>
      </c>
      <c r="U5" s="381" t="s">
        <v>189</v>
      </c>
      <c r="V5" s="409" t="s">
        <v>153</v>
      </c>
      <c r="W5" s="409"/>
      <c r="X5" s="409"/>
      <c r="Y5" s="409" t="s">
        <v>154</v>
      </c>
      <c r="Z5" s="409"/>
      <c r="AA5" s="409"/>
      <c r="AB5" s="385" t="s">
        <v>217</v>
      </c>
      <c r="AC5" s="385" t="s">
        <v>51</v>
      </c>
      <c r="AD5" s="385" t="s">
        <v>52</v>
      </c>
      <c r="AE5" s="385" t="s">
        <v>49</v>
      </c>
      <c r="AF5" s="385" t="s">
        <v>53</v>
      </c>
      <c r="AG5" s="419" t="s">
        <v>54</v>
      </c>
      <c r="AH5" s="419" t="s">
        <v>114</v>
      </c>
      <c r="AI5" s="419" t="s">
        <v>55</v>
      </c>
      <c r="AJ5" s="419" t="s">
        <v>56</v>
      </c>
      <c r="AK5" s="417"/>
    </row>
    <row r="6" spans="1:37" s="4" customFormat="1" ht="42" x14ac:dyDescent="0.2">
      <c r="A6" s="391"/>
      <c r="B6" s="391"/>
      <c r="C6" s="391"/>
      <c r="D6" s="391"/>
      <c r="E6" s="391"/>
      <c r="F6" s="159" t="s">
        <v>99</v>
      </c>
      <c r="G6" s="159" t="s">
        <v>100</v>
      </c>
      <c r="H6" s="159" t="s">
        <v>99</v>
      </c>
      <c r="I6" s="159" t="s">
        <v>100</v>
      </c>
      <c r="J6" s="159" t="s">
        <v>99</v>
      </c>
      <c r="K6" s="159" t="s">
        <v>100</v>
      </c>
      <c r="L6" s="76" t="s">
        <v>46</v>
      </c>
      <c r="M6" s="76" t="s">
        <v>47</v>
      </c>
      <c r="N6" s="159" t="s">
        <v>99</v>
      </c>
      <c r="O6" s="159" t="s">
        <v>100</v>
      </c>
      <c r="P6" s="159" t="s">
        <v>99</v>
      </c>
      <c r="Q6" s="159" t="s">
        <v>100</v>
      </c>
      <c r="R6" s="159" t="s">
        <v>99</v>
      </c>
      <c r="S6" s="159" t="s">
        <v>100</v>
      </c>
      <c r="T6" s="382"/>
      <c r="U6" s="382"/>
      <c r="V6" s="75" t="s">
        <v>112</v>
      </c>
      <c r="W6" s="75" t="s">
        <v>95</v>
      </c>
      <c r="X6" s="75" t="s">
        <v>96</v>
      </c>
      <c r="Y6" s="75" t="s">
        <v>112</v>
      </c>
      <c r="Z6" s="75" t="s">
        <v>95</v>
      </c>
      <c r="AA6" s="75" t="s">
        <v>96</v>
      </c>
      <c r="AB6" s="386"/>
      <c r="AC6" s="386"/>
      <c r="AD6" s="386"/>
      <c r="AE6" s="386"/>
      <c r="AF6" s="386"/>
      <c r="AG6" s="420"/>
      <c r="AH6" s="420"/>
      <c r="AI6" s="420"/>
      <c r="AJ6" s="420"/>
      <c r="AK6" s="418"/>
    </row>
    <row r="7" spans="1:37" s="13" customFormat="1" ht="116.25" customHeight="1" x14ac:dyDescent="0.2">
      <c r="A7" s="315" t="s">
        <v>1269</v>
      </c>
      <c r="B7" s="117" t="s">
        <v>1</v>
      </c>
      <c r="C7" s="117" t="s">
        <v>273</v>
      </c>
      <c r="D7" s="117" t="s">
        <v>274</v>
      </c>
      <c r="E7" s="117" t="s">
        <v>231</v>
      </c>
      <c r="F7" s="172"/>
      <c r="G7" s="172">
        <v>0</v>
      </c>
      <c r="H7" s="172"/>
      <c r="I7" s="172">
        <v>0</v>
      </c>
      <c r="J7" s="172"/>
      <c r="K7" s="172">
        <v>0</v>
      </c>
      <c r="L7" s="172" t="s">
        <v>48</v>
      </c>
      <c r="M7" s="172">
        <v>3</v>
      </c>
      <c r="N7" s="172"/>
      <c r="O7" s="172"/>
      <c r="P7" s="172"/>
      <c r="Q7" s="172"/>
      <c r="R7" s="173"/>
      <c r="S7" s="172"/>
      <c r="T7" s="117" t="s">
        <v>177</v>
      </c>
      <c r="U7" s="117" t="s">
        <v>4</v>
      </c>
      <c r="V7" s="174">
        <v>1</v>
      </c>
      <c r="W7" s="175">
        <f>'แบบแผน63-งานยุทธศาสตร์'!L6</f>
        <v>22800</v>
      </c>
      <c r="X7" s="175" t="s">
        <v>1181</v>
      </c>
      <c r="Y7" s="174"/>
      <c r="Z7" s="175"/>
      <c r="AA7" s="175"/>
      <c r="AB7" s="176"/>
      <c r="AC7" s="177">
        <v>9</v>
      </c>
      <c r="AD7" s="177">
        <v>9</v>
      </c>
      <c r="AE7" s="176">
        <v>4</v>
      </c>
      <c r="AF7" s="176">
        <v>2</v>
      </c>
      <c r="AG7" s="178"/>
      <c r="AH7" s="178"/>
      <c r="AI7" s="178"/>
      <c r="AJ7" s="178" t="s">
        <v>512</v>
      </c>
      <c r="AK7" s="117" t="s">
        <v>239</v>
      </c>
    </row>
    <row r="8" spans="1:37" ht="48" customHeight="1" x14ac:dyDescent="0.2">
      <c r="A8" s="315"/>
      <c r="B8" s="117"/>
      <c r="C8" s="117"/>
      <c r="D8" s="128"/>
      <c r="E8" s="117" t="s">
        <v>302</v>
      </c>
      <c r="F8" s="53"/>
      <c r="G8" s="18"/>
      <c r="H8" s="18"/>
      <c r="I8" s="18"/>
      <c r="J8" s="18"/>
      <c r="K8" s="18"/>
      <c r="L8" s="179" t="s">
        <v>88</v>
      </c>
      <c r="M8" s="179" t="s">
        <v>88</v>
      </c>
      <c r="N8" s="54"/>
      <c r="O8" s="54"/>
      <c r="P8" s="180"/>
      <c r="Q8" s="179"/>
      <c r="R8" s="180"/>
      <c r="S8" s="179"/>
      <c r="T8" s="53"/>
      <c r="U8" s="53" t="s">
        <v>303</v>
      </c>
      <c r="V8" s="181">
        <v>1</v>
      </c>
      <c r="W8" s="182">
        <f>'แบบแผน63-งานยุทธศาสตร์'!O7</f>
        <v>61600</v>
      </c>
      <c r="X8" s="182" t="s">
        <v>486</v>
      </c>
      <c r="Y8" s="183"/>
      <c r="Z8" s="182"/>
      <c r="AA8" s="182"/>
      <c r="AB8" s="54"/>
      <c r="AC8" s="54">
        <v>9</v>
      </c>
      <c r="AD8" s="54">
        <v>9</v>
      </c>
      <c r="AE8" s="54">
        <v>4</v>
      </c>
      <c r="AF8" s="54">
        <v>2</v>
      </c>
      <c r="AG8" s="54" t="s">
        <v>89</v>
      </c>
      <c r="AH8" s="54"/>
      <c r="AI8" s="54"/>
      <c r="AJ8" s="54"/>
      <c r="AK8" s="117" t="s">
        <v>239</v>
      </c>
    </row>
    <row r="9" spans="1:37" s="13" customFormat="1" ht="96.75" customHeight="1" x14ac:dyDescent="0.2">
      <c r="A9" s="117"/>
      <c r="B9" s="117"/>
      <c r="C9" s="117"/>
      <c r="D9" s="128"/>
      <c r="E9" s="117" t="s">
        <v>232</v>
      </c>
      <c r="F9" s="184"/>
      <c r="G9" s="185"/>
      <c r="H9" s="186"/>
      <c r="I9" s="186"/>
      <c r="J9" s="187"/>
      <c r="K9" s="188"/>
      <c r="L9" s="172" t="s">
        <v>102</v>
      </c>
      <c r="M9" s="189" t="s">
        <v>434</v>
      </c>
      <c r="N9" s="54"/>
      <c r="O9" s="54"/>
      <c r="P9" s="117"/>
      <c r="Q9" s="117"/>
      <c r="R9" s="117"/>
      <c r="S9" s="190"/>
      <c r="T9" s="117"/>
      <c r="U9" s="117" t="s">
        <v>265</v>
      </c>
      <c r="V9" s="191"/>
      <c r="W9" s="124"/>
      <c r="X9" s="124"/>
      <c r="Y9" s="192"/>
      <c r="Z9" s="124"/>
      <c r="AA9" s="124"/>
      <c r="AB9" s="177">
        <v>9</v>
      </c>
      <c r="AC9" s="177">
        <v>9</v>
      </c>
      <c r="AD9" s="177">
        <v>9</v>
      </c>
      <c r="AE9" s="54"/>
      <c r="AF9" s="54"/>
      <c r="AG9" s="54" t="s">
        <v>89</v>
      </c>
      <c r="AH9" s="54"/>
      <c r="AI9" s="54"/>
      <c r="AJ9" s="54"/>
      <c r="AK9" s="117" t="s">
        <v>1146</v>
      </c>
    </row>
    <row r="10" spans="1:37" s="13" customFormat="1" ht="56.25" x14ac:dyDescent="0.2">
      <c r="A10" s="117"/>
      <c r="B10" s="117"/>
      <c r="C10" s="117"/>
      <c r="D10" s="128"/>
      <c r="E10" s="117" t="s">
        <v>190</v>
      </c>
      <c r="F10" s="193"/>
      <c r="G10" s="118"/>
      <c r="H10" s="194"/>
      <c r="I10" s="194"/>
      <c r="J10" s="195"/>
      <c r="K10" s="118"/>
      <c r="L10" s="172" t="s">
        <v>93</v>
      </c>
      <c r="M10" s="189" t="s">
        <v>1153</v>
      </c>
      <c r="N10" s="54"/>
      <c r="O10" s="54"/>
      <c r="P10" s="117"/>
      <c r="Q10" s="117"/>
      <c r="R10" s="117"/>
      <c r="S10" s="184"/>
      <c r="T10" s="117"/>
      <c r="U10" s="117" t="s">
        <v>115</v>
      </c>
      <c r="V10" s="191"/>
      <c r="W10" s="124"/>
      <c r="X10" s="124"/>
      <c r="Y10" s="192"/>
      <c r="Z10" s="124"/>
      <c r="AA10" s="124"/>
      <c r="AB10" s="177">
        <v>9</v>
      </c>
      <c r="AC10" s="177">
        <v>9</v>
      </c>
      <c r="AD10" s="177">
        <v>9</v>
      </c>
      <c r="AE10" s="54"/>
      <c r="AF10" s="54"/>
      <c r="AG10" s="54" t="s">
        <v>89</v>
      </c>
      <c r="AH10" s="54"/>
      <c r="AI10" s="54"/>
      <c r="AJ10" s="54"/>
      <c r="AK10" s="117" t="s">
        <v>239</v>
      </c>
    </row>
    <row r="11" spans="1:37" s="13" customFormat="1" ht="75" x14ac:dyDescent="0.2">
      <c r="A11" s="117"/>
      <c r="B11" s="117"/>
      <c r="C11" s="117"/>
      <c r="D11" s="128"/>
      <c r="E11" s="117" t="s">
        <v>233</v>
      </c>
      <c r="F11" s="184"/>
      <c r="G11" s="185"/>
      <c r="H11" s="118"/>
      <c r="I11" s="118"/>
      <c r="J11" s="188"/>
      <c r="K11" s="188"/>
      <c r="L11" s="172" t="s">
        <v>102</v>
      </c>
      <c r="M11" s="189" t="s">
        <v>435</v>
      </c>
      <c r="N11" s="54"/>
      <c r="O11" s="54"/>
      <c r="P11" s="117"/>
      <c r="Q11" s="117"/>
      <c r="R11" s="117"/>
      <c r="S11" s="184"/>
      <c r="T11" s="117"/>
      <c r="U11" s="117" t="s">
        <v>116</v>
      </c>
      <c r="V11" s="191"/>
      <c r="W11" s="124"/>
      <c r="X11" s="124"/>
      <c r="Y11" s="192"/>
      <c r="Z11" s="124"/>
      <c r="AA11" s="124"/>
      <c r="AB11" s="177">
        <v>9</v>
      </c>
      <c r="AC11" s="177">
        <v>9</v>
      </c>
      <c r="AD11" s="177">
        <v>9</v>
      </c>
      <c r="AE11" s="54"/>
      <c r="AF11" s="54"/>
      <c r="AG11" s="54" t="s">
        <v>89</v>
      </c>
      <c r="AH11" s="54"/>
      <c r="AI11" s="54"/>
      <c r="AJ11" s="54"/>
      <c r="AK11" s="117" t="s">
        <v>239</v>
      </c>
    </row>
    <row r="12" spans="1:37" s="13" customFormat="1" ht="76.900000000000006" customHeight="1" x14ac:dyDescent="0.2">
      <c r="A12" s="117"/>
      <c r="B12" s="117"/>
      <c r="C12" s="117"/>
      <c r="D12" s="128"/>
      <c r="E12" s="117" t="s">
        <v>234</v>
      </c>
      <c r="F12" s="184"/>
      <c r="G12" s="185"/>
      <c r="H12" s="118"/>
      <c r="I12" s="118"/>
      <c r="J12" s="188"/>
      <c r="K12" s="188"/>
      <c r="L12" s="172" t="s">
        <v>1270</v>
      </c>
      <c r="M12" s="117" t="s">
        <v>1152</v>
      </c>
      <c r="N12" s="54"/>
      <c r="O12" s="117"/>
      <c r="P12" s="117"/>
      <c r="Q12" s="54"/>
      <c r="R12" s="184"/>
      <c r="S12" s="54"/>
      <c r="T12" s="117"/>
      <c r="U12" s="117" t="s">
        <v>117</v>
      </c>
      <c r="V12" s="191"/>
      <c r="W12" s="124"/>
      <c r="X12" s="124"/>
      <c r="Y12" s="192"/>
      <c r="Z12" s="124"/>
      <c r="AA12" s="124"/>
      <c r="AB12" s="177">
        <v>9</v>
      </c>
      <c r="AC12" s="177">
        <v>9</v>
      </c>
      <c r="AD12" s="177">
        <v>9</v>
      </c>
      <c r="AE12" s="54"/>
      <c r="AF12" s="54"/>
      <c r="AG12" s="54" t="s">
        <v>89</v>
      </c>
      <c r="AH12" s="54"/>
      <c r="AI12" s="54"/>
      <c r="AJ12" s="54"/>
      <c r="AK12" s="117" t="s">
        <v>239</v>
      </c>
    </row>
    <row r="13" spans="1:37" s="13" customFormat="1" ht="72.75" customHeight="1" x14ac:dyDescent="0.2">
      <c r="A13" s="117"/>
      <c r="B13" s="117"/>
      <c r="C13" s="117"/>
      <c r="D13" s="128"/>
      <c r="E13" s="117" t="s">
        <v>235</v>
      </c>
      <c r="F13" s="193"/>
      <c r="G13" s="118"/>
      <c r="H13" s="118"/>
      <c r="I13" s="118"/>
      <c r="J13" s="195"/>
      <c r="K13" s="118"/>
      <c r="L13" s="172" t="s">
        <v>1271</v>
      </c>
      <c r="M13" s="117" t="s">
        <v>1154</v>
      </c>
      <c r="N13" s="54"/>
      <c r="O13" s="54"/>
      <c r="P13" s="117"/>
      <c r="Q13" s="117"/>
      <c r="R13" s="117"/>
      <c r="S13" s="184"/>
      <c r="T13" s="117"/>
      <c r="U13" s="117" t="s">
        <v>5</v>
      </c>
      <c r="V13" s="191"/>
      <c r="W13" s="124"/>
      <c r="X13" s="124"/>
      <c r="Y13" s="192"/>
      <c r="Z13" s="124"/>
      <c r="AA13" s="124"/>
      <c r="AB13" s="54">
        <v>9</v>
      </c>
      <c r="AC13" s="54">
        <v>9</v>
      </c>
      <c r="AD13" s="54">
        <v>9</v>
      </c>
      <c r="AE13" s="54"/>
      <c r="AF13" s="54"/>
      <c r="AG13" s="54" t="s">
        <v>89</v>
      </c>
      <c r="AH13" s="54"/>
      <c r="AI13" s="54"/>
      <c r="AJ13" s="54"/>
      <c r="AK13" s="117" t="s">
        <v>239</v>
      </c>
    </row>
    <row r="14" spans="1:37" s="13" customFormat="1" ht="45" customHeight="1" x14ac:dyDescent="0.2">
      <c r="A14" s="117"/>
      <c r="B14" s="316"/>
      <c r="C14" s="316"/>
      <c r="D14" s="316"/>
      <c r="E14" s="117" t="s">
        <v>236</v>
      </c>
      <c r="F14" s="117"/>
      <c r="G14" s="117"/>
      <c r="H14" s="196"/>
      <c r="I14" s="117"/>
      <c r="J14" s="117"/>
      <c r="K14" s="117"/>
      <c r="L14" s="172" t="s">
        <v>86</v>
      </c>
      <c r="M14" s="117" t="s">
        <v>237</v>
      </c>
      <c r="N14" s="117"/>
      <c r="O14" s="117" t="s">
        <v>1151</v>
      </c>
      <c r="P14" s="117"/>
      <c r="Q14" s="117"/>
      <c r="R14" s="128"/>
      <c r="S14" s="117"/>
      <c r="T14" s="117"/>
      <c r="U14" s="117" t="s">
        <v>6</v>
      </c>
      <c r="V14" s="191">
        <v>3</v>
      </c>
      <c r="W14" s="124">
        <f>'แบบแผน63-งานยุทธศาสตร์'!O9+'แบบแผน63-งานยุทธศาสตร์'!O10+'แบบแผน63-งานยุทธศาสตร์'!O11</f>
        <v>115640</v>
      </c>
      <c r="X14" s="124" t="s">
        <v>1353</v>
      </c>
      <c r="Y14" s="192"/>
      <c r="Z14" s="124"/>
      <c r="AA14" s="124"/>
      <c r="AB14" s="54">
        <v>9</v>
      </c>
      <c r="AC14" s="54">
        <v>9</v>
      </c>
      <c r="AD14" s="54">
        <v>9</v>
      </c>
      <c r="AE14" s="54"/>
      <c r="AF14" s="54"/>
      <c r="AG14" s="54" t="s">
        <v>89</v>
      </c>
      <c r="AH14" s="54" t="s">
        <v>89</v>
      </c>
      <c r="AI14" s="54" t="s">
        <v>89</v>
      </c>
      <c r="AJ14" s="54"/>
      <c r="AK14" s="117" t="s">
        <v>239</v>
      </c>
    </row>
    <row r="15" spans="1:37" s="13" customFormat="1" ht="49.5" customHeight="1" x14ac:dyDescent="0.2">
      <c r="A15" s="117"/>
      <c r="B15" s="117"/>
      <c r="C15" s="117"/>
      <c r="D15" s="128"/>
      <c r="E15" s="117" t="s">
        <v>238</v>
      </c>
      <c r="F15" s="117"/>
      <c r="G15" s="117"/>
      <c r="H15" s="117"/>
      <c r="I15" s="117"/>
      <c r="J15" s="117"/>
      <c r="K15" s="117"/>
      <c r="L15" s="172" t="s">
        <v>120</v>
      </c>
      <c r="M15" s="172" t="s">
        <v>121</v>
      </c>
      <c r="N15" s="117"/>
      <c r="O15" s="117"/>
      <c r="P15" s="117"/>
      <c r="Q15" s="117"/>
      <c r="R15" s="128"/>
      <c r="S15" s="117"/>
      <c r="T15" s="117"/>
      <c r="U15" s="117" t="s">
        <v>7</v>
      </c>
      <c r="V15" s="191">
        <v>1</v>
      </c>
      <c r="W15" s="124">
        <f>'แบบแผน63-งานยุทธศาสตร์'!O12</f>
        <v>60000</v>
      </c>
      <c r="X15" s="124" t="s">
        <v>486</v>
      </c>
      <c r="Y15" s="192"/>
      <c r="Z15" s="124"/>
      <c r="AA15" s="124"/>
      <c r="AB15" s="54"/>
      <c r="AC15" s="54"/>
      <c r="AD15" s="54">
        <v>9</v>
      </c>
      <c r="AE15" s="54"/>
      <c r="AF15" s="54"/>
      <c r="AG15" s="54" t="s">
        <v>89</v>
      </c>
      <c r="AH15" s="54" t="s">
        <v>85</v>
      </c>
      <c r="AI15" s="54"/>
      <c r="AJ15" s="54"/>
      <c r="AK15" s="117" t="s">
        <v>239</v>
      </c>
    </row>
    <row r="16" spans="1:37" s="13" customFormat="1" ht="56.25" x14ac:dyDescent="0.2">
      <c r="A16" s="117"/>
      <c r="B16" s="117"/>
      <c r="C16" s="117"/>
      <c r="D16" s="128"/>
      <c r="E16" s="117" t="s">
        <v>240</v>
      </c>
      <c r="F16" s="117"/>
      <c r="G16" s="117"/>
      <c r="H16" s="117"/>
      <c r="I16" s="117"/>
      <c r="J16" s="117"/>
      <c r="K16" s="117"/>
      <c r="L16" s="172" t="s">
        <v>103</v>
      </c>
      <c r="M16" s="172"/>
      <c r="N16" s="117"/>
      <c r="O16" s="117"/>
      <c r="P16" s="117"/>
      <c r="Q16" s="117"/>
      <c r="R16" s="128"/>
      <c r="S16" s="117"/>
      <c r="T16" s="117"/>
      <c r="U16" s="117" t="s">
        <v>8</v>
      </c>
      <c r="V16" s="191"/>
      <c r="W16" s="124"/>
      <c r="X16" s="124"/>
      <c r="Y16" s="192"/>
      <c r="Z16" s="124"/>
      <c r="AA16" s="124"/>
      <c r="AB16" s="54"/>
      <c r="AC16" s="54"/>
      <c r="AD16" s="54">
        <v>9</v>
      </c>
      <c r="AE16" s="54"/>
      <c r="AF16" s="54"/>
      <c r="AG16" s="54" t="s">
        <v>89</v>
      </c>
      <c r="AH16" s="54"/>
      <c r="AI16" s="54"/>
      <c r="AJ16" s="54"/>
      <c r="AK16" s="117" t="s">
        <v>239</v>
      </c>
    </row>
    <row r="17" spans="1:37" s="13" customFormat="1" ht="71.25" customHeight="1" x14ac:dyDescent="0.2">
      <c r="A17" s="117"/>
      <c r="B17" s="117"/>
      <c r="C17" s="117"/>
      <c r="D17" s="128"/>
      <c r="E17" s="117" t="s">
        <v>241</v>
      </c>
      <c r="F17" s="117"/>
      <c r="G17" s="117"/>
      <c r="H17" s="117"/>
      <c r="I17" s="117"/>
      <c r="J17" s="117"/>
      <c r="K17" s="117"/>
      <c r="L17" s="172" t="s">
        <v>242</v>
      </c>
      <c r="M17" s="172" t="s">
        <v>242</v>
      </c>
      <c r="N17" s="117"/>
      <c r="O17" s="117"/>
      <c r="P17" s="117"/>
      <c r="Q17" s="117"/>
      <c r="R17" s="128"/>
      <c r="S17" s="117"/>
      <c r="T17" s="117"/>
      <c r="U17" s="117" t="s">
        <v>39</v>
      </c>
      <c r="V17" s="191"/>
      <c r="W17" s="124"/>
      <c r="X17" s="124"/>
      <c r="Y17" s="192"/>
      <c r="Z17" s="124"/>
      <c r="AA17" s="124"/>
      <c r="AB17" s="54"/>
      <c r="AC17" s="54"/>
      <c r="AD17" s="54"/>
      <c r="AE17" s="54">
        <v>4</v>
      </c>
      <c r="AF17" s="54"/>
      <c r="AG17" s="54"/>
      <c r="AH17" s="54"/>
      <c r="AI17" s="54"/>
      <c r="AJ17" s="54" t="s">
        <v>243</v>
      </c>
      <c r="AK17" s="117" t="s">
        <v>239</v>
      </c>
    </row>
    <row r="18" spans="1:37" s="13" customFormat="1" ht="81.75" customHeight="1" x14ac:dyDescent="0.2">
      <c r="A18" s="117"/>
      <c r="B18" s="317"/>
      <c r="C18" s="317"/>
      <c r="D18" s="318"/>
      <c r="E18" s="117" t="s">
        <v>286</v>
      </c>
      <c r="F18" s="117"/>
      <c r="G18" s="117"/>
      <c r="H18" s="117"/>
      <c r="I18" s="117"/>
      <c r="J18" s="117"/>
      <c r="K18" s="117"/>
      <c r="L18" s="172" t="s">
        <v>287</v>
      </c>
      <c r="M18" s="172"/>
      <c r="N18" s="117"/>
      <c r="O18" s="117"/>
      <c r="P18" s="117"/>
      <c r="Q18" s="117"/>
      <c r="R18" s="128"/>
      <c r="S18" s="117"/>
      <c r="T18" s="117"/>
      <c r="U18" s="117" t="s">
        <v>307</v>
      </c>
      <c r="V18" s="191"/>
      <c r="W18" s="124"/>
      <c r="X18" s="124"/>
      <c r="Y18" s="192"/>
      <c r="Z18" s="124"/>
      <c r="AA18" s="124"/>
      <c r="AB18" s="54"/>
      <c r="AC18" s="54">
        <v>9</v>
      </c>
      <c r="AD18" s="54">
        <v>9</v>
      </c>
      <c r="AE18" s="54">
        <v>4</v>
      </c>
      <c r="AF18" s="54">
        <v>2</v>
      </c>
      <c r="AG18" s="54"/>
      <c r="AH18" s="54"/>
      <c r="AI18" s="54"/>
      <c r="AJ18" s="54" t="s">
        <v>243</v>
      </c>
      <c r="AK18" s="117" t="s">
        <v>239</v>
      </c>
    </row>
    <row r="19" spans="1:37" s="13" customFormat="1" ht="82.5" customHeight="1" x14ac:dyDescent="0.2">
      <c r="A19" s="117"/>
      <c r="B19" s="317"/>
      <c r="C19" s="317"/>
      <c r="D19" s="317"/>
      <c r="E19" s="117" t="s">
        <v>244</v>
      </c>
      <c r="F19" s="117"/>
      <c r="G19" s="117"/>
      <c r="H19" s="117"/>
      <c r="I19" s="117"/>
      <c r="J19" s="117"/>
      <c r="K19" s="117"/>
      <c r="L19" s="172" t="s">
        <v>104</v>
      </c>
      <c r="M19" s="172" t="s">
        <v>245</v>
      </c>
      <c r="N19" s="117"/>
      <c r="O19" s="117"/>
      <c r="P19" s="117"/>
      <c r="Q19" s="117"/>
      <c r="R19" s="128"/>
      <c r="S19" s="117"/>
      <c r="T19" s="117"/>
      <c r="U19" s="117" t="s">
        <v>308</v>
      </c>
      <c r="V19" s="191">
        <v>1</v>
      </c>
      <c r="W19" s="124">
        <v>100000</v>
      </c>
      <c r="X19" s="124" t="s">
        <v>493</v>
      </c>
      <c r="Y19" s="192"/>
      <c r="Z19" s="124"/>
      <c r="AA19" s="124"/>
      <c r="AB19" s="54">
        <v>9</v>
      </c>
      <c r="AC19" s="54">
        <v>9</v>
      </c>
      <c r="AD19" s="54">
        <v>9</v>
      </c>
      <c r="AE19" s="54"/>
      <c r="AF19" s="54"/>
      <c r="AG19" s="54" t="s">
        <v>89</v>
      </c>
      <c r="AH19" s="54"/>
      <c r="AI19" s="54"/>
      <c r="AJ19" s="54"/>
      <c r="AK19" s="117" t="s">
        <v>239</v>
      </c>
    </row>
    <row r="20" spans="1:37" s="13" customFormat="1" ht="75" x14ac:dyDescent="0.2">
      <c r="A20" s="117"/>
      <c r="B20" s="117"/>
      <c r="C20" s="117"/>
      <c r="D20" s="128"/>
      <c r="E20" s="117" t="s">
        <v>246</v>
      </c>
      <c r="F20" s="117"/>
      <c r="G20" s="117"/>
      <c r="H20" s="117"/>
      <c r="I20" s="117"/>
      <c r="J20" s="117"/>
      <c r="K20" s="117"/>
      <c r="L20" s="172" t="s">
        <v>87</v>
      </c>
      <c r="M20" s="172" t="s">
        <v>247</v>
      </c>
      <c r="N20" s="117"/>
      <c r="O20" s="117"/>
      <c r="P20" s="117"/>
      <c r="Q20" s="117"/>
      <c r="R20" s="128"/>
      <c r="S20" s="117"/>
      <c r="T20" s="117"/>
      <c r="U20" s="117" t="s">
        <v>309</v>
      </c>
      <c r="V20" s="191">
        <v>2</v>
      </c>
      <c r="W20" s="124">
        <f>'แบบแผน63-งานยุทธศาสตร์'!O21+'แบบแผน63-งานยุทธศาสตร์'!O22</f>
        <v>278680</v>
      </c>
      <c r="X20" s="124" t="s">
        <v>1354</v>
      </c>
      <c r="Y20" s="192">
        <v>2</v>
      </c>
      <c r="Z20" s="124">
        <f>'แบบแผน63-งานยุทธศาสตร์'!$O$23+'แบบแผน63-งานยุทธศาสตร์'!$O$24</f>
        <v>170200</v>
      </c>
      <c r="AA20" s="124"/>
      <c r="AB20" s="54">
        <v>9</v>
      </c>
      <c r="AC20" s="54">
        <v>9</v>
      </c>
      <c r="AD20" s="54">
        <v>9</v>
      </c>
      <c r="AE20" s="54"/>
      <c r="AF20" s="54"/>
      <c r="AG20" s="54"/>
      <c r="AH20" s="54"/>
      <c r="AI20" s="54" t="s">
        <v>89</v>
      </c>
      <c r="AJ20" s="54"/>
      <c r="AK20" s="117" t="s">
        <v>239</v>
      </c>
    </row>
    <row r="21" spans="1:37" s="13" customFormat="1" ht="75" x14ac:dyDescent="0.2">
      <c r="A21" s="117"/>
      <c r="B21" s="117"/>
      <c r="C21" s="117"/>
      <c r="D21" s="128"/>
      <c r="E21" s="117" t="s">
        <v>225</v>
      </c>
      <c r="F21" s="117"/>
      <c r="G21" s="117"/>
      <c r="H21" s="117"/>
      <c r="I21" s="117"/>
      <c r="J21" s="117"/>
      <c r="K21" s="117"/>
      <c r="L21" s="172" t="s">
        <v>88</v>
      </c>
      <c r="M21" s="172">
        <v>1</v>
      </c>
      <c r="N21" s="117"/>
      <c r="O21" s="117"/>
      <c r="P21" s="117"/>
      <c r="Q21" s="117"/>
      <c r="R21" s="128"/>
      <c r="S21" s="117"/>
      <c r="T21" s="117" t="s">
        <v>157</v>
      </c>
      <c r="U21" s="117" t="s">
        <v>297</v>
      </c>
      <c r="V21" s="191"/>
      <c r="W21" s="124"/>
      <c r="X21" s="124"/>
      <c r="Y21" s="192"/>
      <c r="Z21" s="124"/>
      <c r="AA21" s="124"/>
      <c r="AB21" s="54"/>
      <c r="AC21" s="54"/>
      <c r="AD21" s="54"/>
      <c r="AE21" s="172">
        <v>4</v>
      </c>
      <c r="AF21" s="172">
        <v>2</v>
      </c>
      <c r="AG21" s="54"/>
      <c r="AH21" s="54"/>
      <c r="AI21" s="54" t="s">
        <v>89</v>
      </c>
      <c r="AJ21" s="54"/>
      <c r="AK21" s="117" t="s">
        <v>12</v>
      </c>
    </row>
    <row r="22" spans="1:37" s="69" customFormat="1" ht="56.25" x14ac:dyDescent="0.2">
      <c r="A22" s="117"/>
      <c r="B22" s="117"/>
      <c r="C22" s="117"/>
      <c r="D22" s="128"/>
      <c r="E22" s="117" t="s">
        <v>256</v>
      </c>
      <c r="F22" s="172"/>
      <c r="G22" s="172"/>
      <c r="H22" s="172"/>
      <c r="I22" s="172"/>
      <c r="J22" s="172"/>
      <c r="K22" s="172"/>
      <c r="L22" s="172" t="s">
        <v>88</v>
      </c>
      <c r="M22" s="172">
        <v>1</v>
      </c>
      <c r="N22" s="117"/>
      <c r="O22" s="117"/>
      <c r="P22" s="117"/>
      <c r="Q22" s="117"/>
      <c r="R22" s="128"/>
      <c r="S22" s="117"/>
      <c r="T22" s="117" t="s">
        <v>158</v>
      </c>
      <c r="U22" s="117" t="s">
        <v>284</v>
      </c>
      <c r="V22" s="191">
        <v>1</v>
      </c>
      <c r="W22" s="124">
        <v>10000</v>
      </c>
      <c r="X22" s="124" t="s">
        <v>687</v>
      </c>
      <c r="Y22" s="192"/>
      <c r="Z22" s="124"/>
      <c r="AA22" s="124"/>
      <c r="AB22" s="178"/>
      <c r="AC22" s="178"/>
      <c r="AD22" s="178"/>
      <c r="AE22" s="172">
        <v>4</v>
      </c>
      <c r="AF22" s="178"/>
      <c r="AG22" s="178"/>
      <c r="AH22" s="178"/>
      <c r="AI22" s="178"/>
      <c r="AJ22" s="178" t="s">
        <v>89</v>
      </c>
      <c r="AK22" s="117" t="s">
        <v>11</v>
      </c>
    </row>
    <row r="23" spans="1:37" s="69" customFormat="1" ht="56.25" x14ac:dyDescent="0.2">
      <c r="A23" s="117"/>
      <c r="B23" s="117"/>
      <c r="C23" s="117"/>
      <c r="D23" s="128"/>
      <c r="E23" s="117" t="s">
        <v>283</v>
      </c>
      <c r="F23" s="172"/>
      <c r="G23" s="172"/>
      <c r="H23" s="172"/>
      <c r="I23" s="172"/>
      <c r="J23" s="172"/>
      <c r="K23" s="172"/>
      <c r="L23" s="172"/>
      <c r="M23" s="172">
        <v>0</v>
      </c>
      <c r="N23" s="117"/>
      <c r="O23" s="117"/>
      <c r="P23" s="117"/>
      <c r="Q23" s="117"/>
      <c r="R23" s="128"/>
      <c r="S23" s="117"/>
      <c r="T23" s="117"/>
      <c r="U23" s="117" t="s">
        <v>285</v>
      </c>
      <c r="V23" s="191"/>
      <c r="W23" s="124"/>
      <c r="X23" s="124"/>
      <c r="Y23" s="192"/>
      <c r="Z23" s="124"/>
      <c r="AA23" s="124"/>
      <c r="AB23" s="178"/>
      <c r="AC23" s="178"/>
      <c r="AD23" s="178"/>
      <c r="AE23" s="172"/>
      <c r="AF23" s="178"/>
      <c r="AG23" s="178"/>
      <c r="AH23" s="178"/>
      <c r="AI23" s="178"/>
      <c r="AJ23" s="178"/>
      <c r="AK23" s="117"/>
    </row>
    <row r="24" spans="1:37" s="69" customFormat="1" ht="21" x14ac:dyDescent="0.2">
      <c r="A24" s="117"/>
      <c r="B24" s="117"/>
      <c r="C24" s="117"/>
      <c r="D24" s="128"/>
      <c r="E24" s="117"/>
      <c r="F24" s="199"/>
      <c r="G24" s="199"/>
      <c r="H24" s="199"/>
      <c r="I24" s="199"/>
      <c r="J24" s="199"/>
      <c r="K24" s="199"/>
      <c r="L24" s="199"/>
      <c r="M24" s="199"/>
      <c r="N24" s="197"/>
      <c r="O24" s="197"/>
      <c r="P24" s="197"/>
      <c r="Q24" s="197"/>
      <c r="R24" s="198"/>
      <c r="S24" s="197"/>
      <c r="T24" s="197"/>
      <c r="U24" s="197"/>
      <c r="V24" s="287" t="s">
        <v>1252</v>
      </c>
      <c r="W24" s="151">
        <f>SUM(W7:W23)</f>
        <v>648720</v>
      </c>
      <c r="X24" s="151">
        <f t="shared" ref="X24:AA24" si="0">SUM(X7:X23)</f>
        <v>0</v>
      </c>
      <c r="Y24" s="151">
        <f t="shared" si="0"/>
        <v>2</v>
      </c>
      <c r="Z24" s="151">
        <f t="shared" si="0"/>
        <v>170200</v>
      </c>
      <c r="AA24" s="151">
        <f t="shared" si="0"/>
        <v>0</v>
      </c>
      <c r="AB24" s="200"/>
      <c r="AC24" s="200"/>
      <c r="AD24" s="200"/>
      <c r="AE24" s="199"/>
      <c r="AF24" s="200"/>
      <c r="AG24" s="200"/>
      <c r="AH24" s="200"/>
      <c r="AI24" s="200"/>
      <c r="AJ24" s="200"/>
      <c r="AK24" s="201">
        <f>W24+Z24</f>
        <v>818920</v>
      </c>
    </row>
    <row r="25" spans="1:37" s="13" customFormat="1" ht="150" x14ac:dyDescent="0.2">
      <c r="A25" s="117"/>
      <c r="B25" s="117"/>
      <c r="C25" s="117" t="s">
        <v>210</v>
      </c>
      <c r="D25" s="117" t="s">
        <v>218</v>
      </c>
      <c r="E25" s="117" t="s">
        <v>191</v>
      </c>
      <c r="F25" s="117"/>
      <c r="G25" s="117"/>
      <c r="H25" s="117"/>
      <c r="I25" s="117"/>
      <c r="J25" s="117"/>
      <c r="K25" s="117"/>
      <c r="L25" s="172" t="s">
        <v>101</v>
      </c>
      <c r="M25" s="202">
        <v>4024</v>
      </c>
      <c r="N25" s="189"/>
      <c r="O25" s="189"/>
      <c r="P25" s="189"/>
      <c r="Q25" s="189"/>
      <c r="R25" s="189"/>
      <c r="S25" s="189"/>
      <c r="T25" s="296" t="s">
        <v>1356</v>
      </c>
      <c r="U25" s="296" t="s">
        <v>1357</v>
      </c>
      <c r="V25" s="296"/>
      <c r="W25" s="296"/>
      <c r="X25" s="296"/>
      <c r="Y25" s="296"/>
      <c r="Z25" s="296"/>
      <c r="AA25" s="296"/>
      <c r="AB25" s="296"/>
      <c r="AC25" s="296"/>
      <c r="AD25" s="296"/>
      <c r="AE25" s="296">
        <v>4</v>
      </c>
      <c r="AF25" s="296">
        <v>2</v>
      </c>
      <c r="AG25" s="296"/>
      <c r="AH25" s="296"/>
      <c r="AI25" s="296" t="s">
        <v>1358</v>
      </c>
      <c r="AJ25" s="296"/>
      <c r="AK25" s="296" t="s">
        <v>1359</v>
      </c>
    </row>
    <row r="26" spans="1:37" s="13" customFormat="1" ht="21" x14ac:dyDescent="0.2">
      <c r="A26" s="117"/>
      <c r="B26" s="117"/>
      <c r="C26" s="117"/>
      <c r="D26" s="117"/>
      <c r="E26" s="117"/>
      <c r="F26" s="197"/>
      <c r="G26" s="197"/>
      <c r="H26" s="197"/>
      <c r="I26" s="197"/>
      <c r="J26" s="197"/>
      <c r="K26" s="197"/>
      <c r="L26" s="199"/>
      <c r="M26" s="204"/>
      <c r="N26" s="205"/>
      <c r="O26" s="205"/>
      <c r="P26" s="205"/>
      <c r="Q26" s="205"/>
      <c r="R26" s="205"/>
      <c r="S26" s="205"/>
      <c r="T26" s="197"/>
      <c r="U26" s="197"/>
      <c r="V26" s="288">
        <f>V25</f>
        <v>0</v>
      </c>
      <c r="W26" s="149">
        <f>W25</f>
        <v>0</v>
      </c>
      <c r="X26" s="149"/>
      <c r="Y26" s="289"/>
      <c r="Z26" s="149"/>
      <c r="AA26" s="290"/>
      <c r="AB26" s="199"/>
      <c r="AC26" s="199"/>
      <c r="AD26" s="199"/>
      <c r="AE26" s="199"/>
      <c r="AF26" s="199"/>
      <c r="AG26" s="197"/>
      <c r="AH26" s="197"/>
      <c r="AI26" s="197"/>
      <c r="AJ26" s="197"/>
      <c r="AK26" s="197"/>
    </row>
    <row r="27" spans="1:37" s="13" customFormat="1" ht="120.75" customHeight="1" x14ac:dyDescent="0.2">
      <c r="A27" s="117"/>
      <c r="B27" s="117" t="s">
        <v>321</v>
      </c>
      <c r="C27" s="117" t="s">
        <v>262</v>
      </c>
      <c r="D27" s="117" t="s">
        <v>263</v>
      </c>
      <c r="E27" s="126" t="s">
        <v>1272</v>
      </c>
      <c r="F27" s="117"/>
      <c r="G27" s="172"/>
      <c r="H27" s="172"/>
      <c r="I27" s="172"/>
      <c r="J27" s="172"/>
      <c r="K27" s="172"/>
      <c r="L27" s="126" t="s">
        <v>1273</v>
      </c>
      <c r="M27" s="206" t="s">
        <v>1274</v>
      </c>
      <c r="N27" s="172"/>
      <c r="O27" s="172"/>
      <c r="P27" s="172"/>
      <c r="Q27" s="172"/>
      <c r="R27" s="172"/>
      <c r="S27" s="172"/>
      <c r="T27" s="117" t="s">
        <v>159</v>
      </c>
      <c r="U27" s="117" t="s">
        <v>107</v>
      </c>
      <c r="V27" s="191">
        <v>1</v>
      </c>
      <c r="W27" s="124">
        <f>'แบบแผน63-งานยุทธศาสตร์'!O30</f>
        <v>28340</v>
      </c>
      <c r="X27" s="203" t="s">
        <v>1250</v>
      </c>
      <c r="Y27" s="192"/>
      <c r="Z27" s="124"/>
      <c r="AA27" s="203"/>
      <c r="AB27" s="207" t="s">
        <v>337</v>
      </c>
      <c r="AC27" s="207" t="s">
        <v>337</v>
      </c>
      <c r="AD27" s="176" t="s">
        <v>338</v>
      </c>
      <c r="AE27" s="54" t="s">
        <v>81</v>
      </c>
      <c r="AF27" s="178"/>
      <c r="AG27" s="178"/>
      <c r="AH27" s="54" t="s">
        <v>81</v>
      </c>
      <c r="AI27" s="117" t="s">
        <v>264</v>
      </c>
      <c r="AJ27" s="117"/>
      <c r="AK27" s="117"/>
    </row>
    <row r="28" spans="1:37" s="13" customFormat="1" ht="168.6" customHeight="1" x14ac:dyDescent="0.2">
      <c r="A28" s="117"/>
      <c r="B28" s="117"/>
      <c r="C28" s="117"/>
      <c r="D28" s="128"/>
      <c r="E28" s="126" t="s">
        <v>339</v>
      </c>
      <c r="F28" s="172"/>
      <c r="G28" s="172"/>
      <c r="H28" s="172"/>
      <c r="I28" s="172"/>
      <c r="J28" s="172"/>
      <c r="K28" s="172"/>
      <c r="L28" s="126" t="s">
        <v>340</v>
      </c>
      <c r="M28" s="206">
        <v>1102</v>
      </c>
      <c r="N28" s="202"/>
      <c r="O28" s="202"/>
      <c r="P28" s="202"/>
      <c r="Q28" s="202"/>
      <c r="R28" s="209"/>
      <c r="S28" s="202"/>
      <c r="T28" s="117"/>
      <c r="U28" s="117"/>
      <c r="V28" s="191"/>
      <c r="W28" s="124"/>
      <c r="X28" s="124"/>
      <c r="Y28" s="192"/>
      <c r="Z28" s="124"/>
      <c r="AA28" s="124"/>
      <c r="AB28" s="207" t="s">
        <v>337</v>
      </c>
      <c r="AC28" s="207" t="s">
        <v>337</v>
      </c>
      <c r="AD28" s="176"/>
      <c r="AE28" s="54"/>
      <c r="AF28" s="178"/>
      <c r="AG28" s="178"/>
      <c r="AH28" s="54"/>
      <c r="AI28" s="117"/>
      <c r="AJ28" s="117"/>
      <c r="AK28" s="117"/>
    </row>
    <row r="29" spans="1:37" s="13" customFormat="1" ht="111" customHeight="1" x14ac:dyDescent="0.2">
      <c r="A29" s="117"/>
      <c r="B29" s="117"/>
      <c r="C29" s="117"/>
      <c r="D29" s="128"/>
      <c r="E29" s="117" t="s">
        <v>341</v>
      </c>
      <c r="F29" s="117"/>
      <c r="G29" s="172"/>
      <c r="H29" s="172"/>
      <c r="I29" s="172"/>
      <c r="J29" s="172"/>
      <c r="K29" s="172"/>
      <c r="L29" s="126" t="s">
        <v>1275</v>
      </c>
      <c r="M29" s="206" t="s">
        <v>1276</v>
      </c>
      <c r="N29" s="117"/>
      <c r="O29" s="117"/>
      <c r="P29" s="117"/>
      <c r="Q29" s="117"/>
      <c r="R29" s="117"/>
      <c r="S29" s="117"/>
      <c r="T29" s="117"/>
      <c r="U29" s="117" t="s">
        <v>108</v>
      </c>
      <c r="V29" s="191">
        <v>9</v>
      </c>
      <c r="W29" s="124">
        <f>'แบบแผน63-งานยุทธศาสตร์'!O32+'แบบแผน63-งานยุทธศาสตร์'!O33+'แบบแผน63-งานยุทธศาสตร์'!O34+'แบบแผน63-งานยุทธศาสตร์'!O35+'แบบแผน63-งานยุทธศาสตร์'!O36+'แบบแผน63-งานยุทธศาสตร์'!O37+'แบบแผน63-งานยุทธศาสตร์'!O38+'แบบแผน63-งานยุทธศาสตร์'!O39+'แบบแผน63-งานยุทธศาสตร์'!O40</f>
        <v>942051</v>
      </c>
      <c r="X29" s="124" t="s">
        <v>1353</v>
      </c>
      <c r="Y29" s="192"/>
      <c r="Z29" s="124"/>
      <c r="AA29" s="124"/>
      <c r="AB29" s="207" t="s">
        <v>337</v>
      </c>
      <c r="AC29" s="207" t="s">
        <v>337</v>
      </c>
      <c r="AD29" s="176" t="s">
        <v>338</v>
      </c>
      <c r="AE29" s="54" t="s">
        <v>81</v>
      </c>
      <c r="AF29" s="210"/>
      <c r="AG29" s="210"/>
      <c r="AH29" s="210"/>
      <c r="AI29" s="117" t="s">
        <v>264</v>
      </c>
      <c r="AJ29" s="117"/>
      <c r="AK29" s="117"/>
    </row>
    <row r="30" spans="1:37" s="13" customFormat="1" ht="207.6" customHeight="1" x14ac:dyDescent="0.2">
      <c r="A30" s="117"/>
      <c r="B30" s="117"/>
      <c r="C30" s="117"/>
      <c r="D30" s="128"/>
      <c r="E30" s="117" t="s">
        <v>342</v>
      </c>
      <c r="F30" s="172"/>
      <c r="G30" s="172"/>
      <c r="H30" s="172"/>
      <c r="I30" s="172"/>
      <c r="J30" s="172"/>
      <c r="K30" s="172"/>
      <c r="L30" s="126" t="s">
        <v>343</v>
      </c>
      <c r="M30" s="206">
        <v>2922</v>
      </c>
      <c r="N30" s="202"/>
      <c r="O30" s="202"/>
      <c r="P30" s="202"/>
      <c r="Q30" s="202"/>
      <c r="R30" s="209"/>
      <c r="S30" s="202"/>
      <c r="T30" s="117"/>
      <c r="U30" s="117"/>
      <c r="V30" s="191"/>
      <c r="W30" s="124"/>
      <c r="X30" s="124"/>
      <c r="Y30" s="192"/>
      <c r="Z30" s="124"/>
      <c r="AA30" s="124"/>
      <c r="AB30" s="207" t="s">
        <v>337</v>
      </c>
      <c r="AC30" s="207" t="s">
        <v>337</v>
      </c>
      <c r="AD30" s="176"/>
      <c r="AE30" s="54"/>
      <c r="AF30" s="210"/>
      <c r="AG30" s="210"/>
      <c r="AH30" s="210"/>
      <c r="AI30" s="117"/>
      <c r="AJ30" s="117"/>
      <c r="AK30" s="117"/>
    </row>
    <row r="31" spans="1:37" s="13" customFormat="1" ht="68.25" customHeight="1" x14ac:dyDescent="0.2">
      <c r="A31" s="117"/>
      <c r="B31" s="117"/>
      <c r="C31" s="117"/>
      <c r="D31" s="128"/>
      <c r="E31" s="117" t="s">
        <v>275</v>
      </c>
      <c r="F31" s="117"/>
      <c r="G31" s="172"/>
      <c r="H31" s="211"/>
      <c r="I31" s="172"/>
      <c r="J31" s="172"/>
      <c r="K31" s="172"/>
      <c r="L31" s="172"/>
      <c r="M31" s="202">
        <v>1</v>
      </c>
      <c r="N31" s="202"/>
      <c r="O31" s="202"/>
      <c r="P31" s="202"/>
      <c r="Q31" s="202"/>
      <c r="R31" s="209"/>
      <c r="S31" s="202"/>
      <c r="T31" s="117"/>
      <c r="U31" s="117" t="s">
        <v>315</v>
      </c>
      <c r="V31" s="191">
        <v>1</v>
      </c>
      <c r="W31" s="124">
        <v>36640</v>
      </c>
      <c r="X31" s="124" t="s">
        <v>491</v>
      </c>
      <c r="Y31" s="192"/>
      <c r="Z31" s="124"/>
      <c r="AA31" s="124"/>
      <c r="AB31" s="176"/>
      <c r="AC31" s="176"/>
      <c r="AD31" s="176"/>
      <c r="AE31" s="176"/>
      <c r="AF31" s="176"/>
      <c r="AG31" s="54"/>
      <c r="AH31" s="210"/>
      <c r="AI31" s="210"/>
      <c r="AJ31" s="210"/>
      <c r="AK31" s="117" t="s">
        <v>455</v>
      </c>
    </row>
    <row r="32" spans="1:37" s="13" customFormat="1" ht="60" customHeight="1" x14ac:dyDescent="0.2">
      <c r="A32" s="117"/>
      <c r="B32" s="117"/>
      <c r="C32" s="117"/>
      <c r="D32" s="128"/>
      <c r="E32" s="117" t="s">
        <v>276</v>
      </c>
      <c r="F32" s="117"/>
      <c r="G32" s="172" t="s">
        <v>484</v>
      </c>
      <c r="H32" s="211"/>
      <c r="I32" s="172" t="s">
        <v>484</v>
      </c>
      <c r="J32" s="172"/>
      <c r="K32" s="172" t="s">
        <v>484</v>
      </c>
      <c r="L32" s="172"/>
      <c r="M32" s="202">
        <v>0</v>
      </c>
      <c r="N32" s="202"/>
      <c r="O32" s="202"/>
      <c r="P32" s="202"/>
      <c r="Q32" s="202"/>
      <c r="R32" s="209"/>
      <c r="S32" s="202"/>
      <c r="T32" s="117"/>
      <c r="U32" s="117" t="s">
        <v>310</v>
      </c>
      <c r="V32" s="191"/>
      <c r="W32" s="124"/>
      <c r="X32" s="124"/>
      <c r="Y32" s="192"/>
      <c r="Z32" s="124"/>
      <c r="AA32" s="124"/>
      <c r="AB32" s="176"/>
      <c r="AC32" s="176"/>
      <c r="AD32" s="176"/>
      <c r="AE32" s="176"/>
      <c r="AF32" s="176"/>
      <c r="AG32" s="54"/>
      <c r="AH32" s="210"/>
      <c r="AI32" s="210"/>
      <c r="AJ32" s="210"/>
      <c r="AK32" s="117" t="s">
        <v>1147</v>
      </c>
    </row>
    <row r="33" spans="1:37" s="13" customFormat="1" ht="72" customHeight="1" x14ac:dyDescent="0.2">
      <c r="A33" s="117"/>
      <c r="B33" s="117"/>
      <c r="C33" s="117"/>
      <c r="D33" s="319"/>
      <c r="E33" s="117" t="s">
        <v>344</v>
      </c>
      <c r="F33" s="172"/>
      <c r="G33" s="172"/>
      <c r="H33" s="196"/>
      <c r="I33" s="172"/>
      <c r="J33" s="172"/>
      <c r="K33" s="172"/>
      <c r="L33" s="126" t="s">
        <v>1277</v>
      </c>
      <c r="M33" s="126" t="s">
        <v>428</v>
      </c>
      <c r="N33" s="202"/>
      <c r="O33" s="202"/>
      <c r="P33" s="202"/>
      <c r="Q33" s="202"/>
      <c r="R33" s="202"/>
      <c r="S33" s="202"/>
      <c r="T33" s="117"/>
      <c r="U33" s="117" t="s">
        <v>311</v>
      </c>
      <c r="V33" s="191">
        <v>4</v>
      </c>
      <c r="W33" s="124">
        <f>'แบบแผน63-งานยุทธศาสตร์'!O44+'แบบแผน63-งานยุทธศาสตร์'!O46+'แบบแผน63-งานยุทธศาสตร์'!O47+'แบบแผน63-งานยุทธศาสตร์'!O48</f>
        <v>99755</v>
      </c>
      <c r="X33" s="124" t="s">
        <v>489</v>
      </c>
      <c r="Y33" s="192"/>
      <c r="Z33" s="124"/>
      <c r="AA33" s="124"/>
      <c r="AB33" s="207" t="s">
        <v>337</v>
      </c>
      <c r="AC33" s="207" t="s">
        <v>337</v>
      </c>
      <c r="AD33" s="176" t="s">
        <v>338</v>
      </c>
      <c r="AE33" s="210"/>
      <c r="AF33" s="210" t="s">
        <v>81</v>
      </c>
      <c r="AG33" s="210"/>
      <c r="AH33" s="210" t="s">
        <v>81</v>
      </c>
      <c r="AI33" s="196"/>
      <c r="AJ33" s="117"/>
      <c r="AK33" s="117" t="s">
        <v>264</v>
      </c>
    </row>
    <row r="34" spans="1:37" s="13" customFormat="1" ht="167.25" customHeight="1" x14ac:dyDescent="0.2">
      <c r="A34" s="117"/>
      <c r="B34" s="117"/>
      <c r="C34" s="117"/>
      <c r="D34" s="319"/>
      <c r="E34" s="117" t="s">
        <v>345</v>
      </c>
      <c r="F34" s="172"/>
      <c r="G34" s="172"/>
      <c r="H34" s="172"/>
      <c r="I34" s="172"/>
      <c r="J34" s="172"/>
      <c r="K34" s="172"/>
      <c r="L34" s="126" t="s">
        <v>346</v>
      </c>
      <c r="M34" s="126" t="s">
        <v>436</v>
      </c>
      <c r="N34" s="202"/>
      <c r="O34" s="202"/>
      <c r="P34" s="202"/>
      <c r="Q34" s="202"/>
      <c r="R34" s="202"/>
      <c r="S34" s="202"/>
      <c r="T34" s="117"/>
      <c r="U34" s="117"/>
      <c r="V34" s="191"/>
      <c r="W34" s="124"/>
      <c r="X34" s="124"/>
      <c r="Y34" s="192"/>
      <c r="Z34" s="124"/>
      <c r="AA34" s="124"/>
      <c r="AB34" s="207" t="s">
        <v>337</v>
      </c>
      <c r="AC34" s="207" t="s">
        <v>337</v>
      </c>
      <c r="AD34" s="176"/>
      <c r="AE34" s="210"/>
      <c r="AF34" s="210"/>
      <c r="AG34" s="210"/>
      <c r="AH34" s="210"/>
      <c r="AI34" s="117"/>
      <c r="AJ34" s="117"/>
      <c r="AK34" s="117"/>
    </row>
    <row r="35" spans="1:37" s="13" customFormat="1" ht="104.25" customHeight="1" x14ac:dyDescent="0.2">
      <c r="A35" s="117"/>
      <c r="B35" s="117"/>
      <c r="C35" s="117"/>
      <c r="D35" s="128"/>
      <c r="E35" s="117" t="s">
        <v>347</v>
      </c>
      <c r="F35" s="117"/>
      <c r="G35" s="172"/>
      <c r="H35" s="172"/>
      <c r="I35" s="172"/>
      <c r="J35" s="172"/>
      <c r="K35" s="172"/>
      <c r="L35" s="126" t="s">
        <v>1278</v>
      </c>
      <c r="M35" s="126" t="s">
        <v>1279</v>
      </c>
      <c r="N35" s="202"/>
      <c r="O35" s="202"/>
      <c r="P35" s="202"/>
      <c r="Q35" s="202"/>
      <c r="R35" s="202"/>
      <c r="S35" s="202"/>
      <c r="T35" s="117"/>
      <c r="U35" s="117" t="s">
        <v>312</v>
      </c>
      <c r="V35" s="191"/>
      <c r="W35" s="124"/>
      <c r="X35" s="124"/>
      <c r="Y35" s="192"/>
      <c r="Z35" s="124"/>
      <c r="AA35" s="124"/>
      <c r="AB35" s="207" t="s">
        <v>337</v>
      </c>
      <c r="AC35" s="207" t="s">
        <v>337</v>
      </c>
      <c r="AD35" s="176" t="s">
        <v>338</v>
      </c>
      <c r="AE35" s="210"/>
      <c r="AF35" s="210" t="s">
        <v>81</v>
      </c>
      <c r="AG35" s="210"/>
      <c r="AH35" s="210" t="s">
        <v>81</v>
      </c>
      <c r="AI35" s="117" t="s">
        <v>264</v>
      </c>
      <c r="AJ35" s="117"/>
      <c r="AK35" s="117" t="s">
        <v>454</v>
      </c>
    </row>
    <row r="36" spans="1:37" s="13" customFormat="1" ht="137.25" customHeight="1" x14ac:dyDescent="0.2">
      <c r="A36" s="117"/>
      <c r="B36" s="117"/>
      <c r="C36" s="117"/>
      <c r="D36" s="128"/>
      <c r="E36" s="117" t="s">
        <v>348</v>
      </c>
      <c r="F36" s="172"/>
      <c r="G36" s="172"/>
      <c r="H36" s="172"/>
      <c r="I36" s="172"/>
      <c r="J36" s="172"/>
      <c r="K36" s="172"/>
      <c r="L36" s="126" t="s">
        <v>349</v>
      </c>
      <c r="M36" s="126" t="s">
        <v>437</v>
      </c>
      <c r="N36" s="202"/>
      <c r="O36" s="202"/>
      <c r="P36" s="202"/>
      <c r="Q36" s="202"/>
      <c r="R36" s="202"/>
      <c r="S36" s="202"/>
      <c r="T36" s="117"/>
      <c r="U36" s="117"/>
      <c r="V36" s="191"/>
      <c r="W36" s="124"/>
      <c r="X36" s="124"/>
      <c r="Y36" s="192"/>
      <c r="Z36" s="124"/>
      <c r="AA36" s="124"/>
      <c r="AB36" s="207" t="s">
        <v>337</v>
      </c>
      <c r="AC36" s="207" t="s">
        <v>337</v>
      </c>
      <c r="AD36" s="176"/>
      <c r="AE36" s="210"/>
      <c r="AF36" s="210"/>
      <c r="AG36" s="210"/>
      <c r="AH36" s="210"/>
      <c r="AI36" s="117"/>
      <c r="AJ36" s="117"/>
      <c r="AK36" s="117" t="s">
        <v>454</v>
      </c>
    </row>
    <row r="37" spans="1:37" s="13" customFormat="1" ht="81" customHeight="1" x14ac:dyDescent="0.2">
      <c r="A37" s="117"/>
      <c r="B37" s="117"/>
      <c r="C37" s="117"/>
      <c r="D37" s="128"/>
      <c r="E37" s="117" t="s">
        <v>350</v>
      </c>
      <c r="F37" s="117"/>
      <c r="G37" s="172"/>
      <c r="H37" s="172"/>
      <c r="I37" s="172"/>
      <c r="J37" s="172"/>
      <c r="K37" s="172"/>
      <c r="L37" s="126" t="s">
        <v>1280</v>
      </c>
      <c r="M37" s="126" t="s">
        <v>1281</v>
      </c>
      <c r="N37" s="202"/>
      <c r="O37" s="202"/>
      <c r="P37" s="202"/>
      <c r="Q37" s="202"/>
      <c r="R37" s="202"/>
      <c r="S37" s="202"/>
      <c r="T37" s="117"/>
      <c r="U37" s="117" t="s">
        <v>313</v>
      </c>
      <c r="V37" s="191">
        <v>1</v>
      </c>
      <c r="W37" s="124">
        <v>10000</v>
      </c>
      <c r="X37" s="124" t="s">
        <v>486</v>
      </c>
      <c r="Y37" s="192"/>
      <c r="Z37" s="124"/>
      <c r="AA37" s="124"/>
      <c r="AB37" s="207" t="s">
        <v>337</v>
      </c>
      <c r="AC37" s="207" t="s">
        <v>337</v>
      </c>
      <c r="AD37" s="176" t="s">
        <v>338</v>
      </c>
      <c r="AE37" s="210"/>
      <c r="AF37" s="210" t="s">
        <v>81</v>
      </c>
      <c r="AG37" s="210"/>
      <c r="AH37" s="210" t="s">
        <v>81</v>
      </c>
      <c r="AI37" s="196"/>
      <c r="AJ37" s="117"/>
      <c r="AK37" s="117" t="s">
        <v>264</v>
      </c>
    </row>
    <row r="38" spans="1:37" s="13" customFormat="1" ht="138" customHeight="1" x14ac:dyDescent="0.2">
      <c r="A38" s="117"/>
      <c r="B38" s="117"/>
      <c r="C38" s="117"/>
      <c r="D38" s="128"/>
      <c r="E38" s="117" t="s">
        <v>351</v>
      </c>
      <c r="F38" s="172"/>
      <c r="G38" s="172"/>
      <c r="H38" s="172"/>
      <c r="I38" s="172"/>
      <c r="J38" s="172"/>
      <c r="K38" s="172"/>
      <c r="L38" s="126" t="s">
        <v>352</v>
      </c>
      <c r="M38" s="126" t="s">
        <v>438</v>
      </c>
      <c r="N38" s="202"/>
      <c r="O38" s="202"/>
      <c r="P38" s="202"/>
      <c r="Q38" s="202"/>
      <c r="R38" s="202"/>
      <c r="S38" s="202"/>
      <c r="T38" s="117"/>
      <c r="U38" s="117"/>
      <c r="V38" s="191"/>
      <c r="W38" s="124"/>
      <c r="X38" s="124"/>
      <c r="Y38" s="192"/>
      <c r="Z38" s="124"/>
      <c r="AA38" s="124"/>
      <c r="AB38" s="207" t="s">
        <v>337</v>
      </c>
      <c r="AC38" s="207" t="s">
        <v>337</v>
      </c>
      <c r="AD38" s="176"/>
      <c r="AE38" s="210"/>
      <c r="AF38" s="210" t="s">
        <v>81</v>
      </c>
      <c r="AG38" s="210"/>
      <c r="AH38" s="210" t="s">
        <v>81</v>
      </c>
      <c r="AI38" s="196"/>
      <c r="AJ38" s="117"/>
      <c r="AK38" s="117" t="s">
        <v>264</v>
      </c>
    </row>
    <row r="39" spans="1:37" s="13" customFormat="1" ht="23.25" customHeight="1" x14ac:dyDescent="0.2">
      <c r="A39" s="117"/>
      <c r="B39" s="117"/>
      <c r="C39" s="117"/>
      <c r="D39" s="128"/>
      <c r="E39" s="117"/>
      <c r="F39" s="199"/>
      <c r="G39" s="199"/>
      <c r="H39" s="199"/>
      <c r="I39" s="199"/>
      <c r="J39" s="199"/>
      <c r="K39" s="199"/>
      <c r="L39" s="212"/>
      <c r="M39" s="212"/>
      <c r="N39" s="204"/>
      <c r="O39" s="204"/>
      <c r="P39" s="204"/>
      <c r="Q39" s="204"/>
      <c r="R39" s="213"/>
      <c r="S39" s="204"/>
      <c r="T39" s="197"/>
      <c r="U39" s="197"/>
      <c r="V39" s="150">
        <f>SUM(V27:V38)</f>
        <v>16</v>
      </c>
      <c r="W39" s="151">
        <f>SUM(W27:W38)</f>
        <v>1116786</v>
      </c>
      <c r="X39" s="151"/>
      <c r="Y39" s="152">
        <f>SUM(Y27:Y38)</f>
        <v>0</v>
      </c>
      <c r="Z39" s="151">
        <f>SUM(Z27:Z38)</f>
        <v>0</v>
      </c>
      <c r="AA39" s="151"/>
      <c r="AB39" s="214"/>
      <c r="AC39" s="214"/>
      <c r="AD39" s="215"/>
      <c r="AE39" s="216"/>
      <c r="AF39" s="216"/>
      <c r="AG39" s="216"/>
      <c r="AH39" s="216"/>
      <c r="AI39" s="217"/>
      <c r="AJ39" s="197"/>
      <c r="AK39" s="218">
        <f>W39+Z39</f>
        <v>1116786</v>
      </c>
    </row>
    <row r="40" spans="1:37" s="13" customFormat="1" ht="131.25" x14ac:dyDescent="0.2">
      <c r="A40" s="117"/>
      <c r="B40" s="117" t="s">
        <v>322</v>
      </c>
      <c r="C40" s="117" t="s">
        <v>211</v>
      </c>
      <c r="D40" s="117" t="s">
        <v>212</v>
      </c>
      <c r="E40" s="117" t="s">
        <v>304</v>
      </c>
      <c r="F40" s="117"/>
      <c r="G40" s="172">
        <v>11</v>
      </c>
      <c r="H40" s="172"/>
      <c r="I40" s="172">
        <v>9</v>
      </c>
      <c r="J40" s="172"/>
      <c r="K40" s="172">
        <v>5</v>
      </c>
      <c r="L40" s="172" t="s">
        <v>298</v>
      </c>
      <c r="M40" s="172"/>
      <c r="N40" s="172"/>
      <c r="O40" s="172">
        <v>5</v>
      </c>
      <c r="P40" s="172"/>
      <c r="Q40" s="172"/>
      <c r="R40" s="173"/>
      <c r="S40" s="172"/>
      <c r="T40" s="117" t="s">
        <v>314</v>
      </c>
      <c r="U40" s="117" t="s">
        <v>397</v>
      </c>
      <c r="V40" s="191">
        <v>1</v>
      </c>
      <c r="W40" s="124">
        <v>5400</v>
      </c>
      <c r="X40" s="124" t="s">
        <v>489</v>
      </c>
      <c r="Y40" s="192"/>
      <c r="Z40" s="124"/>
      <c r="AA40" s="124"/>
      <c r="AB40" s="210"/>
      <c r="AC40" s="210">
        <v>9</v>
      </c>
      <c r="AD40" s="210">
        <v>9</v>
      </c>
      <c r="AE40" s="210">
        <v>4</v>
      </c>
      <c r="AF40" s="210">
        <v>2</v>
      </c>
      <c r="AG40" s="210"/>
      <c r="AH40" s="210"/>
      <c r="AI40" s="210"/>
      <c r="AJ40" s="210" t="s">
        <v>299</v>
      </c>
      <c r="AK40" s="117" t="s">
        <v>300</v>
      </c>
    </row>
    <row r="41" spans="1:37" s="13" customFormat="1" ht="75" x14ac:dyDescent="0.2">
      <c r="A41" s="117"/>
      <c r="B41" s="117"/>
      <c r="C41" s="117"/>
      <c r="D41" s="117"/>
      <c r="E41" s="117" t="s">
        <v>305</v>
      </c>
      <c r="F41" s="117"/>
      <c r="G41" s="172"/>
      <c r="H41" s="172"/>
      <c r="I41" s="172"/>
      <c r="J41" s="172"/>
      <c r="K41" s="172"/>
      <c r="L41" s="172" t="s">
        <v>301</v>
      </c>
      <c r="M41" s="172" t="s">
        <v>412</v>
      </c>
      <c r="N41" s="172"/>
      <c r="O41" s="172"/>
      <c r="P41" s="172"/>
      <c r="Q41" s="172"/>
      <c r="R41" s="173"/>
      <c r="S41" s="172"/>
      <c r="T41" s="117"/>
      <c r="U41" s="117" t="s">
        <v>398</v>
      </c>
      <c r="V41" s="191"/>
      <c r="W41" s="124"/>
      <c r="X41" s="124"/>
      <c r="Y41" s="192"/>
      <c r="Z41" s="124"/>
      <c r="AA41" s="124"/>
      <c r="AB41" s="210"/>
      <c r="AC41" s="210"/>
      <c r="AD41" s="210"/>
      <c r="AE41" s="210"/>
      <c r="AF41" s="210"/>
      <c r="AG41" s="210"/>
      <c r="AH41" s="210"/>
      <c r="AI41" s="210" t="s">
        <v>306</v>
      </c>
      <c r="AJ41" s="210"/>
      <c r="AK41" s="117" t="s">
        <v>300</v>
      </c>
    </row>
    <row r="42" spans="1:37" s="13" customFormat="1" ht="281.25" x14ac:dyDescent="0.2">
      <c r="A42" s="117"/>
      <c r="B42" s="117"/>
      <c r="C42" s="117"/>
      <c r="D42" s="128"/>
      <c r="E42" s="117" t="s">
        <v>266</v>
      </c>
      <c r="F42" s="117"/>
      <c r="G42" s="117"/>
      <c r="H42" s="117"/>
      <c r="I42" s="117"/>
      <c r="J42" s="117"/>
      <c r="K42" s="117"/>
      <c r="L42" s="172" t="s">
        <v>88</v>
      </c>
      <c r="M42" s="172" t="s">
        <v>230</v>
      </c>
      <c r="N42" s="117"/>
      <c r="O42" s="117"/>
      <c r="P42" s="117"/>
      <c r="Q42" s="117"/>
      <c r="R42" s="128"/>
      <c r="S42" s="117"/>
      <c r="T42" s="117"/>
      <c r="U42" s="117" t="s">
        <v>399</v>
      </c>
      <c r="V42" s="191"/>
      <c r="W42" s="124"/>
      <c r="X42" s="124"/>
      <c r="Y42" s="192"/>
      <c r="Z42" s="124"/>
      <c r="AA42" s="124"/>
      <c r="AB42" s="210"/>
      <c r="AC42" s="210">
        <v>9</v>
      </c>
      <c r="AD42" s="210">
        <v>9</v>
      </c>
      <c r="AE42" s="210"/>
      <c r="AF42" s="210">
        <v>2</v>
      </c>
      <c r="AG42" s="210"/>
      <c r="AH42" s="210"/>
      <c r="AI42" s="210" t="s">
        <v>81</v>
      </c>
      <c r="AJ42" s="210" t="s">
        <v>81</v>
      </c>
      <c r="AK42" s="117" t="s">
        <v>129</v>
      </c>
    </row>
    <row r="43" spans="1:37" s="13" customFormat="1" ht="58.5" customHeight="1" x14ac:dyDescent="0.2">
      <c r="A43" s="117"/>
      <c r="B43" s="117"/>
      <c r="C43" s="117"/>
      <c r="D43" s="128"/>
      <c r="E43" s="117" t="s">
        <v>228</v>
      </c>
      <c r="F43" s="117"/>
      <c r="G43" s="172"/>
      <c r="H43" s="172"/>
      <c r="I43" s="172"/>
      <c r="J43" s="172"/>
      <c r="K43" s="172"/>
      <c r="L43" s="172" t="s">
        <v>227</v>
      </c>
      <c r="M43" s="172" t="s">
        <v>229</v>
      </c>
      <c r="N43" s="172"/>
      <c r="O43" s="172"/>
      <c r="P43" s="172"/>
      <c r="Q43" s="172"/>
      <c r="R43" s="172"/>
      <c r="S43" s="172"/>
      <c r="T43" s="117"/>
      <c r="U43" s="117" t="s">
        <v>400</v>
      </c>
      <c r="V43" s="191"/>
      <c r="W43" s="124"/>
      <c r="X43" s="124"/>
      <c r="Y43" s="192"/>
      <c r="Z43" s="124"/>
      <c r="AA43" s="124"/>
      <c r="AB43" s="176">
        <v>9</v>
      </c>
      <c r="AC43" s="210"/>
      <c r="AD43" s="210"/>
      <c r="AE43" s="176"/>
      <c r="AF43" s="210"/>
      <c r="AG43" s="210"/>
      <c r="AH43" s="210"/>
      <c r="AI43" s="210" t="s">
        <v>81</v>
      </c>
      <c r="AJ43" s="210"/>
      <c r="AK43" s="117" t="s">
        <v>84</v>
      </c>
    </row>
    <row r="44" spans="1:37" s="44" customFormat="1" ht="75" x14ac:dyDescent="0.2">
      <c r="A44" s="117"/>
      <c r="B44" s="117"/>
      <c r="C44" s="117"/>
      <c r="D44" s="117"/>
      <c r="E44" s="117" t="s">
        <v>206</v>
      </c>
      <c r="F44" s="220"/>
      <c r="G44" s="220"/>
      <c r="H44" s="220"/>
      <c r="I44" s="220"/>
      <c r="J44" s="220"/>
      <c r="K44" s="220"/>
      <c r="L44" s="220" t="s">
        <v>223</v>
      </c>
      <c r="M44" s="172" t="s">
        <v>127</v>
      </c>
      <c r="N44" s="220"/>
      <c r="O44" s="220"/>
      <c r="P44" s="220"/>
      <c r="Q44" s="220"/>
      <c r="R44" s="220"/>
      <c r="S44" s="220"/>
      <c r="T44" s="221"/>
      <c r="U44" s="222" t="s">
        <v>401</v>
      </c>
      <c r="V44" s="223"/>
      <c r="W44" s="224"/>
      <c r="X44" s="224"/>
      <c r="Y44" s="225"/>
      <c r="Z44" s="224"/>
      <c r="AA44" s="224"/>
      <c r="AB44" s="53">
        <v>9</v>
      </c>
      <c r="AC44" s="53"/>
      <c r="AD44" s="53"/>
      <c r="AE44" s="53">
        <v>4</v>
      </c>
      <c r="AF44" s="226"/>
      <c r="AG44" s="53"/>
      <c r="AH44" s="53"/>
      <c r="AI44" s="53"/>
      <c r="AJ44" s="210" t="s">
        <v>81</v>
      </c>
      <c r="AK44" s="53" t="s">
        <v>126</v>
      </c>
    </row>
    <row r="45" spans="1:37" s="13" customFormat="1" ht="154.5" customHeight="1" x14ac:dyDescent="0.2">
      <c r="A45" s="117"/>
      <c r="B45" s="117"/>
      <c r="C45" s="117"/>
      <c r="D45" s="128"/>
      <c r="E45" s="117" t="s">
        <v>277</v>
      </c>
      <c r="F45" s="227"/>
      <c r="G45" s="227"/>
      <c r="H45" s="227"/>
      <c r="I45" s="227"/>
      <c r="J45" s="227"/>
      <c r="K45" s="227"/>
      <c r="L45" s="172" t="s">
        <v>209</v>
      </c>
      <c r="M45" s="172" t="s">
        <v>439</v>
      </c>
      <c r="N45" s="117"/>
      <c r="O45" s="117"/>
      <c r="P45" s="117"/>
      <c r="Q45" s="117"/>
      <c r="R45" s="128"/>
      <c r="S45" s="128"/>
      <c r="T45" s="117" t="s">
        <v>160</v>
      </c>
      <c r="U45" s="117" t="s">
        <v>109</v>
      </c>
      <c r="V45" s="192">
        <v>1</v>
      </c>
      <c r="W45" s="124">
        <v>44200</v>
      </c>
      <c r="X45" s="124" t="s">
        <v>489</v>
      </c>
      <c r="Y45" s="192"/>
      <c r="Z45" s="124"/>
      <c r="AA45" s="124"/>
      <c r="AB45" s="228">
        <v>9</v>
      </c>
      <c r="AC45" s="228"/>
      <c r="AD45" s="228"/>
      <c r="AE45" s="228">
        <v>4</v>
      </c>
      <c r="AF45" s="228"/>
      <c r="AG45" s="228"/>
      <c r="AH45" s="228"/>
      <c r="AI45" s="229" t="s">
        <v>138</v>
      </c>
      <c r="AJ45" s="172"/>
      <c r="AK45" s="117" t="s">
        <v>13</v>
      </c>
    </row>
    <row r="46" spans="1:37" s="13" customFormat="1" ht="24" customHeight="1" x14ac:dyDescent="0.2">
      <c r="A46" s="117"/>
      <c r="B46" s="117"/>
      <c r="C46" s="117"/>
      <c r="D46" s="128"/>
      <c r="E46" s="117"/>
      <c r="F46" s="230"/>
      <c r="G46" s="230"/>
      <c r="H46" s="230"/>
      <c r="I46" s="230"/>
      <c r="J46" s="230"/>
      <c r="K46" s="230"/>
      <c r="L46" s="199"/>
      <c r="M46" s="199"/>
      <c r="N46" s="197"/>
      <c r="O46" s="197"/>
      <c r="P46" s="197"/>
      <c r="Q46" s="197"/>
      <c r="R46" s="198"/>
      <c r="S46" s="198"/>
      <c r="T46" s="197"/>
      <c r="U46" s="197"/>
      <c r="V46" s="150">
        <f>SUM(V40:V45)</f>
        <v>2</v>
      </c>
      <c r="W46" s="150">
        <f t="shared" ref="W46:Z46" si="1">SUM(W40:W45)</f>
        <v>49600</v>
      </c>
      <c r="X46" s="150">
        <f t="shared" si="1"/>
        <v>0</v>
      </c>
      <c r="Y46" s="150">
        <f t="shared" si="1"/>
        <v>0</v>
      </c>
      <c r="Z46" s="150">
        <f t="shared" si="1"/>
        <v>0</v>
      </c>
      <c r="AA46" s="151"/>
      <c r="AB46" s="231"/>
      <c r="AC46" s="231"/>
      <c r="AD46" s="231"/>
      <c r="AE46" s="231"/>
      <c r="AF46" s="231"/>
      <c r="AG46" s="231"/>
      <c r="AH46" s="231"/>
      <c r="AI46" s="232"/>
      <c r="AJ46" s="199"/>
      <c r="AK46" s="218">
        <f>W46+Z46</f>
        <v>49600</v>
      </c>
    </row>
    <row r="47" spans="1:37" s="13" customFormat="1" ht="75" x14ac:dyDescent="0.2">
      <c r="A47" s="117"/>
      <c r="B47" s="117" t="s">
        <v>2</v>
      </c>
      <c r="C47" s="117" t="s">
        <v>213</v>
      </c>
      <c r="D47" s="117" t="s">
        <v>216</v>
      </c>
      <c r="E47" s="117" t="s">
        <v>192</v>
      </c>
      <c r="F47" s="117"/>
      <c r="G47" s="117"/>
      <c r="H47" s="117"/>
      <c r="I47" s="117"/>
      <c r="J47" s="117"/>
      <c r="K47" s="117"/>
      <c r="L47" s="172" t="s">
        <v>123</v>
      </c>
      <c r="M47" s="117" t="s">
        <v>123</v>
      </c>
      <c r="N47" s="117"/>
      <c r="O47" s="117"/>
      <c r="P47" s="117"/>
      <c r="Q47" s="117"/>
      <c r="R47" s="128"/>
      <c r="S47" s="117"/>
      <c r="T47" s="117" t="s">
        <v>161</v>
      </c>
      <c r="U47" s="117" t="s">
        <v>316</v>
      </c>
      <c r="V47" s="192">
        <v>6</v>
      </c>
      <c r="W47" s="124">
        <f>'แบบแผน63-งานยุทธศาสตร์'!O62+'แบบแผน63-งานยุทธศาสตร์'!O63+'แบบแผน63-งานยุทธศาสตร์'!O64+'แบบแผน63-งานยุทธศาสตร์'!O65+'แบบแผน63-งานยุทธศาสตร์'!O66+'แบบแผน63-งานยุทธศาสตร์'!O67</f>
        <v>125020</v>
      </c>
      <c r="X47" s="124" t="s">
        <v>489</v>
      </c>
      <c r="Y47" s="192">
        <v>5</v>
      </c>
      <c r="Z47" s="124">
        <f>113300+50640+70020+30000+30000</f>
        <v>293960</v>
      </c>
      <c r="AA47" s="124"/>
      <c r="AB47" s="228">
        <v>9</v>
      </c>
      <c r="AC47" s="228">
        <v>9</v>
      </c>
      <c r="AD47" s="228">
        <v>9</v>
      </c>
      <c r="AE47" s="228">
        <v>4</v>
      </c>
      <c r="AF47" s="210"/>
      <c r="AG47" s="210"/>
      <c r="AH47" s="210"/>
      <c r="AI47" s="210"/>
      <c r="AJ47" s="210" t="s">
        <v>81</v>
      </c>
      <c r="AK47" s="117" t="s">
        <v>10</v>
      </c>
    </row>
    <row r="48" spans="1:37" s="13" customFormat="1" ht="21" x14ac:dyDescent="0.2">
      <c r="A48" s="117"/>
      <c r="B48" s="117"/>
      <c r="C48" s="117"/>
      <c r="D48" s="117"/>
      <c r="E48" s="117"/>
      <c r="F48" s="197"/>
      <c r="G48" s="197"/>
      <c r="H48" s="197"/>
      <c r="I48" s="197"/>
      <c r="J48" s="197"/>
      <c r="K48" s="197"/>
      <c r="L48" s="199"/>
      <c r="M48" s="197"/>
      <c r="N48" s="197"/>
      <c r="O48" s="197"/>
      <c r="P48" s="197"/>
      <c r="Q48" s="197"/>
      <c r="R48" s="198"/>
      <c r="S48" s="197"/>
      <c r="T48" s="197"/>
      <c r="U48" s="197"/>
      <c r="V48" s="150">
        <f>SUM(V47)</f>
        <v>6</v>
      </c>
      <c r="W48" s="151">
        <f>SUM(W47)</f>
        <v>125020</v>
      </c>
      <c r="X48" s="151"/>
      <c r="Y48" s="151">
        <f t="shared" ref="Y48:Z48" si="2">SUM(Y47)</f>
        <v>5</v>
      </c>
      <c r="Z48" s="151">
        <f t="shared" si="2"/>
        <v>293960</v>
      </c>
      <c r="AA48" s="151"/>
      <c r="AB48" s="231"/>
      <c r="AC48" s="231"/>
      <c r="AD48" s="231"/>
      <c r="AE48" s="231"/>
      <c r="AF48" s="216"/>
      <c r="AG48" s="216"/>
      <c r="AH48" s="216"/>
      <c r="AI48" s="216"/>
      <c r="AJ48" s="216"/>
      <c r="AK48" s="218">
        <f>W48+Z48</f>
        <v>418980</v>
      </c>
    </row>
    <row r="49" spans="1:37" s="13" customFormat="1" ht="93.75" x14ac:dyDescent="0.2">
      <c r="A49" s="117"/>
      <c r="B49" s="117" t="s">
        <v>92</v>
      </c>
      <c r="C49" s="117" t="s">
        <v>214</v>
      </c>
      <c r="D49" s="117" t="s">
        <v>215</v>
      </c>
      <c r="E49" s="117" t="s">
        <v>278</v>
      </c>
      <c r="F49" s="117"/>
      <c r="G49" s="117"/>
      <c r="H49" s="117"/>
      <c r="I49" s="117"/>
      <c r="J49" s="117"/>
      <c r="K49" s="117"/>
      <c r="L49" s="172" t="s">
        <v>279</v>
      </c>
      <c r="M49" s="117" t="s">
        <v>128</v>
      </c>
      <c r="N49" s="117"/>
      <c r="O49" s="117" t="s">
        <v>485</v>
      </c>
      <c r="P49" s="117"/>
      <c r="Q49" s="117" t="s">
        <v>485</v>
      </c>
      <c r="R49" s="128"/>
      <c r="S49" s="117"/>
      <c r="T49" s="117" t="s">
        <v>222</v>
      </c>
      <c r="U49" s="117" t="s">
        <v>110</v>
      </c>
      <c r="V49" s="191">
        <v>1</v>
      </c>
      <c r="W49" s="124">
        <v>5000</v>
      </c>
      <c r="X49" s="124" t="s">
        <v>486</v>
      </c>
      <c r="Y49" s="192"/>
      <c r="Z49" s="124"/>
      <c r="AA49" s="124"/>
      <c r="AB49" s="210"/>
      <c r="AC49" s="210"/>
      <c r="AD49" s="210"/>
      <c r="AE49" s="228">
        <v>4</v>
      </c>
      <c r="AF49" s="234" t="s">
        <v>224</v>
      </c>
      <c r="AG49" s="210"/>
      <c r="AH49" s="210"/>
      <c r="AI49" s="234" t="s">
        <v>81</v>
      </c>
      <c r="AJ49" s="210"/>
      <c r="AK49" s="117" t="s">
        <v>14</v>
      </c>
    </row>
    <row r="50" spans="1:37" s="13" customFormat="1" ht="21" x14ac:dyDescent="0.2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6"/>
      <c r="M50" s="235"/>
      <c r="N50" s="235"/>
      <c r="O50" s="235"/>
      <c r="P50" s="235"/>
      <c r="Q50" s="235"/>
      <c r="R50" s="235"/>
      <c r="S50" s="235"/>
      <c r="T50" s="235"/>
      <c r="U50" s="235"/>
      <c r="V50" s="155">
        <f>SUM(V49)</f>
        <v>1</v>
      </c>
      <c r="W50" s="156">
        <f>SUM(W49)</f>
        <v>5000</v>
      </c>
      <c r="X50" s="156">
        <f t="shared" ref="X50:AA50" si="3">SUM(X49)</f>
        <v>0</v>
      </c>
      <c r="Y50" s="156">
        <f t="shared" si="3"/>
        <v>0</v>
      </c>
      <c r="Z50" s="156">
        <f t="shared" si="3"/>
        <v>0</v>
      </c>
      <c r="AA50" s="156">
        <f t="shared" si="3"/>
        <v>0</v>
      </c>
      <c r="AB50" s="237"/>
      <c r="AC50" s="237"/>
      <c r="AD50" s="237"/>
      <c r="AE50" s="238"/>
      <c r="AF50" s="239"/>
      <c r="AG50" s="237"/>
      <c r="AH50" s="237"/>
      <c r="AI50" s="239"/>
      <c r="AJ50" s="237"/>
      <c r="AK50" s="240">
        <f>W50+Z50</f>
        <v>5000</v>
      </c>
    </row>
    <row r="51" spans="1:37" ht="21" x14ac:dyDescent="0.2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2"/>
      <c r="M51" s="242"/>
      <c r="N51" s="241"/>
      <c r="O51" s="241"/>
      <c r="P51" s="241"/>
      <c r="Q51" s="241"/>
      <c r="R51" s="241"/>
      <c r="S51" s="241"/>
      <c r="T51" s="241"/>
      <c r="U51" s="241"/>
      <c r="V51" s="243"/>
      <c r="W51" s="244"/>
      <c r="X51" s="245"/>
      <c r="Y51" s="245"/>
      <c r="Z51" s="244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1"/>
    </row>
    <row r="52" spans="1:37" ht="23.25" x14ac:dyDescent="0.2">
      <c r="A52" s="241"/>
      <c r="B52" s="241"/>
      <c r="C52" s="246" t="s">
        <v>320</v>
      </c>
      <c r="D52" s="246" t="s">
        <v>1148</v>
      </c>
      <c r="E52" s="247"/>
      <c r="F52" s="241"/>
      <c r="G52" s="241"/>
      <c r="H52" s="241"/>
      <c r="I52" s="241"/>
      <c r="J52" s="241"/>
      <c r="K52" s="241"/>
      <c r="L52" s="242"/>
      <c r="M52" s="242"/>
      <c r="N52" s="241"/>
      <c r="O52" s="241"/>
      <c r="P52" s="241"/>
      <c r="Q52" s="241"/>
      <c r="R52" s="241"/>
      <c r="S52" s="241"/>
      <c r="T52" s="241"/>
      <c r="U52" s="241"/>
      <c r="V52" s="341">
        <f>V24+V26+V39+V46+V48+V50</f>
        <v>30</v>
      </c>
      <c r="W52" s="341">
        <f t="shared" ref="W52:AA52" si="4">W24+W26+W39+W46+W48+W50</f>
        <v>1945126</v>
      </c>
      <c r="X52" s="341">
        <f t="shared" si="4"/>
        <v>0</v>
      </c>
      <c r="Y52" s="341">
        <f t="shared" si="4"/>
        <v>7</v>
      </c>
      <c r="Z52" s="341">
        <f t="shared" si="4"/>
        <v>464160</v>
      </c>
      <c r="AA52" s="341">
        <f t="shared" si="4"/>
        <v>0</v>
      </c>
      <c r="AB52" s="243"/>
      <c r="AC52" s="243"/>
      <c r="AD52" s="243"/>
      <c r="AE52" s="243"/>
      <c r="AF52" s="243"/>
      <c r="AG52" s="243"/>
      <c r="AH52" s="243"/>
      <c r="AI52" s="243"/>
      <c r="AJ52" s="243"/>
      <c r="AK52" s="241"/>
    </row>
    <row r="53" spans="1:37" ht="23.25" x14ac:dyDescent="0.2">
      <c r="A53" s="241"/>
      <c r="B53" s="241"/>
      <c r="C53" s="248" t="s">
        <v>494</v>
      </c>
      <c r="D53" s="249">
        <f>W7+W8+W14+W15+W37+W49+W29</f>
        <v>1217091</v>
      </c>
      <c r="E53" s="247">
        <v>6</v>
      </c>
      <c r="F53" s="241"/>
      <c r="G53" s="241"/>
      <c r="H53" s="241"/>
      <c r="I53" s="241"/>
      <c r="J53" s="241"/>
      <c r="K53" s="241"/>
      <c r="L53" s="320"/>
      <c r="M53" s="321"/>
      <c r="N53" s="321"/>
      <c r="O53" s="322"/>
      <c r="P53" s="323"/>
      <c r="Q53" s="323"/>
      <c r="R53" s="241"/>
      <c r="S53" s="241"/>
      <c r="T53" s="241"/>
      <c r="U53" s="241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1"/>
    </row>
    <row r="54" spans="1:37" ht="46.5" x14ac:dyDescent="0.2">
      <c r="A54" s="241"/>
      <c r="B54" s="241"/>
      <c r="C54" s="248" t="s">
        <v>505</v>
      </c>
      <c r="D54" s="249" t="e">
        <f>W7+W20+W27+W33+#REF!+W40+W45+W47</f>
        <v>#REF!</v>
      </c>
      <c r="E54" s="247">
        <v>19</v>
      </c>
      <c r="F54" s="241"/>
      <c r="G54" s="241"/>
      <c r="H54" s="241"/>
      <c r="I54" s="241"/>
      <c r="J54" s="241"/>
      <c r="K54" s="241"/>
      <c r="L54" s="320"/>
      <c r="M54" s="324"/>
      <c r="N54" s="325"/>
      <c r="O54" s="322"/>
      <c r="P54" s="323"/>
      <c r="Q54" s="323"/>
      <c r="R54" s="241"/>
      <c r="S54" s="241"/>
      <c r="T54" s="241"/>
      <c r="U54" s="241"/>
      <c r="V54" s="243"/>
      <c r="W54" s="243"/>
      <c r="X54" s="243"/>
      <c r="Y54" s="243"/>
      <c r="Z54" s="342">
        <f>W52+Z52</f>
        <v>2409286</v>
      </c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1"/>
    </row>
    <row r="55" spans="1:37" ht="23.25" x14ac:dyDescent="0.2">
      <c r="A55" s="241"/>
      <c r="B55" s="241"/>
      <c r="C55" s="248" t="s">
        <v>495</v>
      </c>
      <c r="D55" s="249">
        <f>W19</f>
        <v>100000</v>
      </c>
      <c r="E55" s="247">
        <v>1</v>
      </c>
      <c r="F55" s="241"/>
      <c r="G55" s="241"/>
      <c r="H55" s="241"/>
      <c r="I55" s="241"/>
      <c r="J55" s="241"/>
      <c r="K55" s="241"/>
      <c r="L55" s="320"/>
      <c r="M55" s="324"/>
      <c r="N55" s="325"/>
      <c r="O55" s="322"/>
      <c r="P55" s="323"/>
      <c r="Q55" s="323"/>
      <c r="R55" s="241"/>
      <c r="S55" s="241"/>
      <c r="T55" s="241"/>
      <c r="U55" s="241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1"/>
    </row>
    <row r="56" spans="1:37" ht="23.25" x14ac:dyDescent="0.2">
      <c r="A56" s="241"/>
      <c r="B56" s="241"/>
      <c r="C56" s="248" t="s">
        <v>491</v>
      </c>
      <c r="D56" s="249">
        <f>W31</f>
        <v>36640</v>
      </c>
      <c r="E56" s="247">
        <v>1</v>
      </c>
      <c r="F56" s="241"/>
      <c r="G56" s="241"/>
      <c r="H56" s="241"/>
      <c r="I56" s="241"/>
      <c r="J56" s="241"/>
      <c r="K56" s="241"/>
      <c r="L56" s="320"/>
      <c r="M56" s="324"/>
      <c r="N56" s="326"/>
      <c r="O56" s="322"/>
      <c r="P56" s="323"/>
      <c r="Q56" s="323"/>
      <c r="R56" s="241"/>
      <c r="S56" s="241"/>
      <c r="T56" s="241"/>
      <c r="U56" s="241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1"/>
    </row>
    <row r="57" spans="1:37" ht="23.25" x14ac:dyDescent="0.2">
      <c r="A57" s="241"/>
      <c r="B57" s="241"/>
      <c r="C57" s="248" t="s">
        <v>687</v>
      </c>
      <c r="D57" s="249">
        <v>10000</v>
      </c>
      <c r="E57" s="241">
        <v>1</v>
      </c>
      <c r="F57" s="241"/>
      <c r="G57" s="241"/>
      <c r="H57" s="241"/>
      <c r="I57" s="241"/>
      <c r="J57" s="241"/>
      <c r="K57" s="241"/>
      <c r="L57" s="320"/>
      <c r="M57" s="324"/>
      <c r="N57" s="326"/>
      <c r="O57" s="322"/>
      <c r="P57" s="323"/>
      <c r="Q57" s="323"/>
      <c r="R57" s="241"/>
      <c r="S57" s="241"/>
      <c r="T57" s="241"/>
      <c r="U57" s="241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1"/>
    </row>
    <row r="58" spans="1:37" ht="23.25" x14ac:dyDescent="0.2">
      <c r="A58" s="241"/>
      <c r="B58" s="241"/>
      <c r="C58" s="241"/>
      <c r="D58" s="249" t="e">
        <f>SUM(D53:D57)</f>
        <v>#REF!</v>
      </c>
      <c r="E58" s="241"/>
      <c r="F58" s="241"/>
      <c r="G58" s="241"/>
      <c r="H58" s="241"/>
      <c r="I58" s="241"/>
      <c r="J58" s="241"/>
      <c r="K58" s="241"/>
      <c r="L58" s="320"/>
      <c r="M58" s="324"/>
      <c r="N58" s="325"/>
      <c r="O58" s="322"/>
      <c r="P58" s="323"/>
      <c r="Q58" s="323"/>
      <c r="R58" s="241"/>
      <c r="S58" s="241"/>
      <c r="T58" s="241"/>
      <c r="U58" s="241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1"/>
    </row>
  </sheetData>
  <autoFilter ref="A1:AW49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34">
    <mergeCell ref="F4:G5"/>
    <mergeCell ref="H4:I5"/>
    <mergeCell ref="J4:K5"/>
    <mergeCell ref="R5:S5"/>
    <mergeCell ref="P4:S4"/>
    <mergeCell ref="N4:O5"/>
    <mergeCell ref="V5:X5"/>
    <mergeCell ref="Y5:AA5"/>
    <mergeCell ref="AB3:AF4"/>
    <mergeCell ref="AG3:AJ4"/>
    <mergeCell ref="AK3:AK6"/>
    <mergeCell ref="AJ5:AJ6"/>
    <mergeCell ref="AG5:AG6"/>
    <mergeCell ref="AH5:AH6"/>
    <mergeCell ref="AI5:AI6"/>
    <mergeCell ref="AB5:AB6"/>
    <mergeCell ref="AC5:AC6"/>
    <mergeCell ref="AD5:AD6"/>
    <mergeCell ref="T5:T6"/>
    <mergeCell ref="P5:Q5"/>
    <mergeCell ref="AE5:AE6"/>
    <mergeCell ref="AF5:AF6"/>
    <mergeCell ref="A1:AA1"/>
    <mergeCell ref="A2:AA2"/>
    <mergeCell ref="A3:A6"/>
    <mergeCell ref="B3:B6"/>
    <mergeCell ref="C3:C6"/>
    <mergeCell ref="D3:D6"/>
    <mergeCell ref="E3:E6"/>
    <mergeCell ref="F3:K3"/>
    <mergeCell ref="L3:M5"/>
    <mergeCell ref="N3:S3"/>
    <mergeCell ref="T3:AA4"/>
    <mergeCell ref="U5:U6"/>
  </mergeCells>
  <pageMargins left="0.25" right="0.25" top="0.75" bottom="0.75" header="0.3" footer="0.3"/>
  <pageSetup paperSize="9" scale="68" orientation="landscape" horizontalDpi="1200" verticalDpi="1200" r:id="rId1"/>
  <rowBreaks count="2" manualBreakCount="2">
    <brk id="34" max="36" man="1"/>
    <brk id="41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K54"/>
  <sheetViews>
    <sheetView zoomScale="80" zoomScaleNormal="80" workbookViewId="0">
      <selection activeCell="U37" sqref="U37"/>
    </sheetView>
  </sheetViews>
  <sheetFormatPr defaultColWidth="6.75" defaultRowHeight="20.25" x14ac:dyDescent="0.2"/>
  <cols>
    <col min="1" max="1" width="6.75" style="6"/>
    <col min="2" max="2" width="13.75" style="6" customWidth="1"/>
    <col min="3" max="3" width="12.875" style="6" customWidth="1"/>
    <col min="4" max="4" width="15.375" style="6" customWidth="1"/>
    <col min="5" max="5" width="26.5" style="1" customWidth="1"/>
    <col min="6" max="11" width="6.75" style="6" customWidth="1"/>
    <col min="12" max="12" width="6.75" style="6"/>
    <col min="13" max="13" width="8.375" style="6" customWidth="1"/>
    <col min="14" max="19" width="6.75" style="6" customWidth="1"/>
    <col min="20" max="20" width="12.25" style="1" customWidth="1"/>
    <col min="21" max="21" width="18.625" style="1" customWidth="1"/>
    <col min="22" max="22" width="6.875" style="5" bestFit="1" customWidth="1"/>
    <col min="23" max="23" width="10.75" style="5" bestFit="1" customWidth="1"/>
    <col min="24" max="24" width="8.25" style="5" bestFit="1" customWidth="1"/>
    <col min="25" max="25" width="6.75" style="5"/>
    <col min="26" max="27" width="8.25" style="5" bestFit="1" customWidth="1"/>
    <col min="28" max="36" width="6.75" style="6"/>
    <col min="37" max="37" width="10.125" style="6" customWidth="1"/>
    <col min="38" max="16384" width="6.75" style="6"/>
  </cols>
  <sheetData>
    <row r="1" spans="1:37" ht="19.5" x14ac:dyDescent="0.2">
      <c r="A1" s="436" t="s">
        <v>272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37" ht="19.5" x14ac:dyDescent="0.2">
      <c r="A2" s="437" t="s">
        <v>150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37" s="4" customFormat="1" ht="18.75" customHeight="1" x14ac:dyDescent="0.2">
      <c r="A3" s="438" t="s">
        <v>57</v>
      </c>
      <c r="B3" s="438" t="s">
        <v>60</v>
      </c>
      <c r="C3" s="438" t="s">
        <v>58</v>
      </c>
      <c r="D3" s="438" t="s">
        <v>152</v>
      </c>
      <c r="E3" s="438" t="s">
        <v>198</v>
      </c>
      <c r="F3" s="392" t="s">
        <v>431</v>
      </c>
      <c r="G3" s="393"/>
      <c r="H3" s="393"/>
      <c r="I3" s="393"/>
      <c r="J3" s="393"/>
      <c r="K3" s="394"/>
      <c r="L3" s="395" t="s">
        <v>432</v>
      </c>
      <c r="M3" s="396"/>
      <c r="N3" s="432" t="s">
        <v>59</v>
      </c>
      <c r="O3" s="433"/>
      <c r="P3" s="433"/>
      <c r="Q3" s="433"/>
      <c r="R3" s="433"/>
      <c r="S3" s="433"/>
      <c r="T3" s="403" t="s">
        <v>111</v>
      </c>
      <c r="U3" s="404"/>
      <c r="V3" s="404"/>
      <c r="W3" s="404"/>
      <c r="X3" s="404"/>
      <c r="Y3" s="404"/>
      <c r="Z3" s="404"/>
      <c r="AA3" s="405"/>
      <c r="AB3" s="410" t="s">
        <v>195</v>
      </c>
      <c r="AC3" s="411"/>
      <c r="AD3" s="411"/>
      <c r="AE3" s="411"/>
      <c r="AF3" s="412"/>
      <c r="AG3" s="403" t="s">
        <v>196</v>
      </c>
      <c r="AH3" s="404"/>
      <c r="AI3" s="404"/>
      <c r="AJ3" s="405"/>
      <c r="AK3" s="429" t="s">
        <v>197</v>
      </c>
    </row>
    <row r="4" spans="1:37" s="4" customFormat="1" ht="18.75" customHeight="1" x14ac:dyDescent="0.2">
      <c r="A4" s="439"/>
      <c r="B4" s="439"/>
      <c r="C4" s="439"/>
      <c r="D4" s="439"/>
      <c r="E4" s="439"/>
      <c r="F4" s="422" t="s">
        <v>43</v>
      </c>
      <c r="G4" s="422"/>
      <c r="H4" s="422" t="s">
        <v>44</v>
      </c>
      <c r="I4" s="422"/>
      <c r="J4" s="422" t="s">
        <v>45</v>
      </c>
      <c r="K4" s="422"/>
      <c r="L4" s="397"/>
      <c r="M4" s="398"/>
      <c r="N4" s="435" t="s">
        <v>433</v>
      </c>
      <c r="O4" s="435"/>
      <c r="P4" s="435"/>
      <c r="Q4" s="435"/>
      <c r="R4" s="435"/>
      <c r="S4" s="435"/>
      <c r="T4" s="406"/>
      <c r="U4" s="407"/>
      <c r="V4" s="407"/>
      <c r="W4" s="407"/>
      <c r="X4" s="407"/>
      <c r="Y4" s="407"/>
      <c r="Z4" s="407"/>
      <c r="AA4" s="408"/>
      <c r="AB4" s="413"/>
      <c r="AC4" s="414"/>
      <c r="AD4" s="414"/>
      <c r="AE4" s="414"/>
      <c r="AF4" s="415"/>
      <c r="AG4" s="406"/>
      <c r="AH4" s="407"/>
      <c r="AI4" s="407"/>
      <c r="AJ4" s="408"/>
      <c r="AK4" s="430"/>
    </row>
    <row r="5" spans="1:37" s="4" customFormat="1" ht="21" x14ac:dyDescent="0.2">
      <c r="A5" s="439"/>
      <c r="B5" s="439"/>
      <c r="C5" s="439"/>
      <c r="D5" s="439"/>
      <c r="E5" s="439"/>
      <c r="F5" s="422"/>
      <c r="G5" s="422"/>
      <c r="H5" s="422"/>
      <c r="I5" s="422"/>
      <c r="J5" s="422"/>
      <c r="K5" s="422"/>
      <c r="L5" s="399"/>
      <c r="M5" s="400"/>
      <c r="N5" s="427" t="s">
        <v>49</v>
      </c>
      <c r="O5" s="428"/>
      <c r="P5" s="427" t="s">
        <v>217</v>
      </c>
      <c r="Q5" s="428"/>
      <c r="R5" s="427" t="s">
        <v>217</v>
      </c>
      <c r="S5" s="428"/>
      <c r="T5" s="381" t="s">
        <v>113</v>
      </c>
      <c r="U5" s="381" t="s">
        <v>189</v>
      </c>
      <c r="V5" s="434" t="s">
        <v>153</v>
      </c>
      <c r="W5" s="434"/>
      <c r="X5" s="434"/>
      <c r="Y5" s="434" t="s">
        <v>154</v>
      </c>
      <c r="Z5" s="434"/>
      <c r="AA5" s="434"/>
      <c r="AB5" s="385" t="s">
        <v>217</v>
      </c>
      <c r="AC5" s="385" t="s">
        <v>51</v>
      </c>
      <c r="AD5" s="385" t="s">
        <v>52</v>
      </c>
      <c r="AE5" s="385" t="s">
        <v>49</v>
      </c>
      <c r="AF5" s="385" t="s">
        <v>53</v>
      </c>
      <c r="AG5" s="419" t="s">
        <v>54</v>
      </c>
      <c r="AH5" s="419" t="s">
        <v>114</v>
      </c>
      <c r="AI5" s="419" t="s">
        <v>55</v>
      </c>
      <c r="AJ5" s="419" t="s">
        <v>56</v>
      </c>
      <c r="AK5" s="430"/>
    </row>
    <row r="6" spans="1:37" s="4" customFormat="1" ht="37.5" x14ac:dyDescent="0.2">
      <c r="A6" s="440"/>
      <c r="B6" s="440"/>
      <c r="C6" s="440"/>
      <c r="D6" s="440"/>
      <c r="E6" s="440"/>
      <c r="F6" s="67" t="s">
        <v>99</v>
      </c>
      <c r="G6" s="67" t="s">
        <v>100</v>
      </c>
      <c r="H6" s="67" t="s">
        <v>99</v>
      </c>
      <c r="I6" s="67" t="s">
        <v>100</v>
      </c>
      <c r="J6" s="67" t="s">
        <v>99</v>
      </c>
      <c r="K6" s="67" t="s">
        <v>100</v>
      </c>
      <c r="L6" s="2" t="s">
        <v>46</v>
      </c>
      <c r="M6" s="2" t="s">
        <v>47</v>
      </c>
      <c r="N6" s="66" t="s">
        <v>99</v>
      </c>
      <c r="O6" s="66" t="s">
        <v>100</v>
      </c>
      <c r="P6" s="16" t="s">
        <v>99</v>
      </c>
      <c r="Q6" s="16" t="s">
        <v>100</v>
      </c>
      <c r="R6" s="16" t="s">
        <v>99</v>
      </c>
      <c r="S6" s="16" t="s">
        <v>100</v>
      </c>
      <c r="T6" s="382"/>
      <c r="U6" s="382"/>
      <c r="V6" s="74" t="s">
        <v>112</v>
      </c>
      <c r="W6" s="74" t="s">
        <v>95</v>
      </c>
      <c r="X6" s="74" t="s">
        <v>96</v>
      </c>
      <c r="Y6" s="74" t="s">
        <v>112</v>
      </c>
      <c r="Z6" s="74" t="s">
        <v>95</v>
      </c>
      <c r="AA6" s="74" t="s">
        <v>96</v>
      </c>
      <c r="AB6" s="386"/>
      <c r="AC6" s="386"/>
      <c r="AD6" s="386"/>
      <c r="AE6" s="386"/>
      <c r="AF6" s="386"/>
      <c r="AG6" s="420"/>
      <c r="AH6" s="420"/>
      <c r="AI6" s="420"/>
      <c r="AJ6" s="420"/>
      <c r="AK6" s="431"/>
    </row>
    <row r="7" spans="1:37" s="12" customFormat="1" ht="168.75" x14ac:dyDescent="0.2">
      <c r="A7" s="33" t="s">
        <v>34</v>
      </c>
      <c r="B7" s="34" t="s">
        <v>133</v>
      </c>
      <c r="C7" s="34" t="s">
        <v>257</v>
      </c>
      <c r="D7" s="34" t="s">
        <v>258</v>
      </c>
      <c r="E7" s="34" t="s">
        <v>353</v>
      </c>
      <c r="F7" s="89"/>
      <c r="G7" s="90"/>
      <c r="H7" s="90"/>
      <c r="I7" s="90"/>
      <c r="J7" s="90"/>
      <c r="K7" s="90"/>
      <c r="L7" s="14" t="s">
        <v>354</v>
      </c>
      <c r="M7" s="14">
        <v>0</v>
      </c>
      <c r="N7" s="14"/>
      <c r="O7" s="14"/>
      <c r="P7" s="14"/>
      <c r="Q7" s="14"/>
      <c r="R7" s="14"/>
      <c r="S7" s="14"/>
      <c r="T7" s="3" t="s">
        <v>162</v>
      </c>
      <c r="U7" s="3" t="s">
        <v>15</v>
      </c>
      <c r="V7" s="85">
        <v>1</v>
      </c>
      <c r="W7" s="85">
        <v>15000</v>
      </c>
      <c r="X7" s="85" t="s">
        <v>488</v>
      </c>
      <c r="Y7" s="85"/>
      <c r="Z7" s="85"/>
      <c r="AA7" s="85"/>
      <c r="AB7" s="19" t="s">
        <v>337</v>
      </c>
      <c r="AC7" s="19" t="s">
        <v>337</v>
      </c>
      <c r="AD7" s="19" t="s">
        <v>337</v>
      </c>
      <c r="AE7" s="19" t="s">
        <v>337</v>
      </c>
      <c r="AF7" s="73" t="s">
        <v>338</v>
      </c>
      <c r="AG7" s="3"/>
      <c r="AH7" s="3"/>
      <c r="AI7" s="3"/>
      <c r="AJ7" s="14" t="s">
        <v>81</v>
      </c>
      <c r="AK7" s="3" t="s">
        <v>458</v>
      </c>
    </row>
    <row r="8" spans="1:37" s="12" customFormat="1" ht="93.75" x14ac:dyDescent="0.2">
      <c r="A8" s="33"/>
      <c r="B8" s="34"/>
      <c r="C8" s="34"/>
      <c r="D8" s="34"/>
      <c r="E8" s="34" t="s">
        <v>355</v>
      </c>
      <c r="F8" s="89"/>
      <c r="G8" s="90"/>
      <c r="H8" s="90"/>
      <c r="I8" s="90"/>
      <c r="J8" s="90"/>
      <c r="K8" s="90"/>
      <c r="L8" s="25" t="s">
        <v>356</v>
      </c>
      <c r="M8" s="14" t="s">
        <v>440</v>
      </c>
      <c r="N8" s="14"/>
      <c r="O8" s="14"/>
      <c r="P8" s="14"/>
      <c r="Q8" s="14"/>
      <c r="R8" s="14"/>
      <c r="S8" s="14"/>
      <c r="T8" s="3"/>
      <c r="U8" s="3"/>
      <c r="V8" s="85"/>
      <c r="W8" s="85"/>
      <c r="X8" s="85"/>
      <c r="Y8" s="85"/>
      <c r="Z8" s="85"/>
      <c r="AA8" s="85"/>
      <c r="AB8" s="3"/>
      <c r="AC8" s="14"/>
      <c r="AD8" s="19" t="s">
        <v>337</v>
      </c>
      <c r="AE8" s="3"/>
      <c r="AF8" s="3"/>
      <c r="AG8" s="3"/>
      <c r="AH8" s="3"/>
      <c r="AI8" s="3"/>
      <c r="AJ8" s="14"/>
      <c r="AK8" s="3"/>
    </row>
    <row r="9" spans="1:37" s="12" customFormat="1" ht="112.5" x14ac:dyDescent="0.2">
      <c r="A9" s="11"/>
      <c r="B9" s="36"/>
      <c r="C9" s="36"/>
      <c r="D9" s="36"/>
      <c r="E9" s="34" t="s">
        <v>357</v>
      </c>
      <c r="F9" s="89"/>
      <c r="G9" s="90"/>
      <c r="H9" s="90"/>
      <c r="I9" s="90"/>
      <c r="J9" s="90"/>
      <c r="K9" s="90"/>
      <c r="L9" s="14" t="s">
        <v>358</v>
      </c>
      <c r="M9" s="14" t="s">
        <v>424</v>
      </c>
      <c r="N9" s="14"/>
      <c r="O9" s="14"/>
      <c r="P9" s="14"/>
      <c r="Q9" s="14"/>
      <c r="R9" s="14"/>
      <c r="S9" s="14"/>
      <c r="T9" s="3"/>
      <c r="U9" s="3" t="s">
        <v>16</v>
      </c>
      <c r="V9" s="86"/>
      <c r="W9" s="86"/>
      <c r="X9" s="86"/>
      <c r="Y9" s="86"/>
      <c r="Z9" s="86"/>
      <c r="AA9" s="86"/>
      <c r="AB9" s="3"/>
      <c r="AC9" s="14"/>
      <c r="AD9" s="19" t="s">
        <v>337</v>
      </c>
      <c r="AE9" s="3"/>
      <c r="AF9" s="3"/>
      <c r="AG9" s="3"/>
      <c r="AH9" s="3"/>
      <c r="AI9" s="3"/>
      <c r="AJ9" s="14" t="s">
        <v>81</v>
      </c>
      <c r="AK9" s="3" t="s">
        <v>459</v>
      </c>
    </row>
    <row r="10" spans="1:37" s="12" customFormat="1" ht="75" x14ac:dyDescent="0.2">
      <c r="A10" s="11"/>
      <c r="B10" s="36"/>
      <c r="C10" s="36"/>
      <c r="D10" s="36"/>
      <c r="E10" s="34" t="s">
        <v>359</v>
      </c>
      <c r="F10" s="89"/>
      <c r="G10" s="90"/>
      <c r="H10" s="90"/>
      <c r="I10" s="90"/>
      <c r="J10" s="90"/>
      <c r="K10" s="90"/>
      <c r="L10" s="14" t="s">
        <v>356</v>
      </c>
      <c r="M10" s="14" t="s">
        <v>425</v>
      </c>
      <c r="N10" s="14"/>
      <c r="O10" s="14"/>
      <c r="P10" s="14"/>
      <c r="Q10" s="14"/>
      <c r="R10" s="14"/>
      <c r="S10" s="14"/>
      <c r="T10" s="3"/>
      <c r="U10" s="3"/>
      <c r="V10" s="86"/>
      <c r="W10" s="86"/>
      <c r="X10" s="86"/>
      <c r="Y10" s="86"/>
      <c r="Z10" s="86"/>
      <c r="AA10" s="86"/>
      <c r="AB10" s="3"/>
      <c r="AC10" s="14"/>
      <c r="AD10" s="19" t="s">
        <v>337</v>
      </c>
      <c r="AE10" s="3"/>
      <c r="AF10" s="3"/>
      <c r="AG10" s="3"/>
      <c r="AH10" s="3"/>
      <c r="AI10" s="3"/>
      <c r="AJ10" s="14"/>
      <c r="AK10" s="3"/>
    </row>
    <row r="11" spans="1:37" s="12" customFormat="1" ht="131.25" x14ac:dyDescent="0.2">
      <c r="A11" s="11"/>
      <c r="B11" s="36"/>
      <c r="C11" s="36"/>
      <c r="D11" s="36"/>
      <c r="E11" s="34" t="s">
        <v>360</v>
      </c>
      <c r="F11" s="83"/>
      <c r="G11" s="83">
        <v>10</v>
      </c>
      <c r="H11" s="83"/>
      <c r="I11" s="83">
        <v>9</v>
      </c>
      <c r="J11" s="83"/>
      <c r="K11" s="83">
        <v>16</v>
      </c>
      <c r="L11" s="25" t="s">
        <v>361</v>
      </c>
      <c r="M11" s="14" t="s">
        <v>441</v>
      </c>
      <c r="N11" s="14"/>
      <c r="O11" s="14"/>
      <c r="P11" s="14"/>
      <c r="Q11" s="14"/>
      <c r="R11" s="14"/>
      <c r="S11" s="14"/>
      <c r="T11" s="3" t="s">
        <v>498</v>
      </c>
      <c r="U11" s="3" t="s">
        <v>499</v>
      </c>
      <c r="V11" s="86"/>
      <c r="W11" s="86">
        <v>203120</v>
      </c>
      <c r="X11" s="86" t="s">
        <v>500</v>
      </c>
      <c r="Y11" s="86"/>
      <c r="Z11" s="86"/>
      <c r="AA11" s="86"/>
      <c r="AB11" s="19" t="s">
        <v>337</v>
      </c>
      <c r="AC11" s="19" t="s">
        <v>337</v>
      </c>
      <c r="AD11" s="14"/>
      <c r="AE11" s="19" t="s">
        <v>337</v>
      </c>
      <c r="AF11" s="3"/>
      <c r="AG11" s="3"/>
      <c r="AH11" s="3"/>
      <c r="AI11" s="3"/>
      <c r="AJ11" s="14"/>
      <c r="AK11" s="3" t="s">
        <v>460</v>
      </c>
    </row>
    <row r="12" spans="1:37" s="12" customFormat="1" ht="93.75" x14ac:dyDescent="0.2">
      <c r="A12" s="11"/>
      <c r="B12" s="36"/>
      <c r="C12" s="36"/>
      <c r="D12" s="36"/>
      <c r="E12" s="34" t="s">
        <v>362</v>
      </c>
      <c r="F12" s="91"/>
      <c r="G12" s="22"/>
      <c r="H12" s="92"/>
      <c r="I12" s="22"/>
      <c r="J12" s="92"/>
      <c r="K12" s="22"/>
      <c r="L12" s="56" t="s">
        <v>363</v>
      </c>
      <c r="M12" s="14" t="s">
        <v>426</v>
      </c>
      <c r="N12" s="14"/>
      <c r="O12" s="14"/>
      <c r="P12" s="14"/>
      <c r="Q12" s="14"/>
      <c r="R12" s="14"/>
      <c r="S12" s="14"/>
      <c r="T12" s="3" t="s">
        <v>163</v>
      </c>
      <c r="U12" s="3" t="s">
        <v>17</v>
      </c>
      <c r="V12" s="86"/>
      <c r="W12" s="86"/>
      <c r="X12" s="86"/>
      <c r="Y12" s="86"/>
      <c r="Z12" s="86"/>
      <c r="AA12" s="86"/>
      <c r="AB12" s="3"/>
      <c r="AC12" s="19" t="s">
        <v>337</v>
      </c>
      <c r="AD12" s="19" t="s">
        <v>337</v>
      </c>
      <c r="AE12" s="3"/>
      <c r="AF12" s="3"/>
      <c r="AG12" s="3"/>
      <c r="AH12" s="3"/>
      <c r="AI12" s="3"/>
      <c r="AJ12" s="14" t="s">
        <v>81</v>
      </c>
      <c r="AK12" s="3" t="s">
        <v>457</v>
      </c>
    </row>
    <row r="13" spans="1:37" s="12" customFormat="1" ht="75" x14ac:dyDescent="0.2">
      <c r="A13" s="11"/>
      <c r="B13" s="36"/>
      <c r="C13" s="36"/>
      <c r="D13" s="36"/>
      <c r="E13" s="34" t="s">
        <v>364</v>
      </c>
      <c r="F13" s="91"/>
      <c r="G13" s="22"/>
      <c r="H13" s="92"/>
      <c r="I13" s="22"/>
      <c r="J13" s="92"/>
      <c r="K13" s="22"/>
      <c r="L13" s="56" t="s">
        <v>365</v>
      </c>
      <c r="M13" s="14" t="s">
        <v>427</v>
      </c>
      <c r="N13" s="14"/>
      <c r="O13" s="14"/>
      <c r="P13" s="14"/>
      <c r="Q13" s="14"/>
      <c r="R13" s="14"/>
      <c r="S13" s="14"/>
      <c r="T13" s="3"/>
      <c r="U13" s="3"/>
      <c r="V13" s="86"/>
      <c r="W13" s="86"/>
      <c r="X13" s="86"/>
      <c r="Y13" s="86"/>
      <c r="Z13" s="86"/>
      <c r="AA13" s="86"/>
      <c r="AB13" s="3"/>
      <c r="AC13" s="19" t="s">
        <v>337</v>
      </c>
      <c r="AD13" s="19" t="s">
        <v>337</v>
      </c>
      <c r="AE13" s="3"/>
      <c r="AF13" s="3"/>
      <c r="AG13" s="3"/>
      <c r="AH13" s="3"/>
      <c r="AI13" s="3"/>
      <c r="AJ13" s="14"/>
      <c r="AK13" s="3" t="s">
        <v>456</v>
      </c>
    </row>
    <row r="14" spans="1:37" s="12" customFormat="1" ht="75" x14ac:dyDescent="0.2">
      <c r="A14" s="11"/>
      <c r="B14" s="36"/>
      <c r="C14" s="36"/>
      <c r="D14" s="36"/>
      <c r="E14" s="34" t="s">
        <v>366</v>
      </c>
      <c r="F14" s="91"/>
      <c r="G14" s="22"/>
      <c r="H14" s="92"/>
      <c r="I14" s="22"/>
      <c r="J14" s="92"/>
      <c r="K14" s="22"/>
      <c r="L14" s="56" t="s">
        <v>367</v>
      </c>
      <c r="M14" s="14">
        <v>0</v>
      </c>
      <c r="N14" s="14"/>
      <c r="O14" s="14"/>
      <c r="P14" s="14"/>
      <c r="Q14" s="14"/>
      <c r="R14" s="14"/>
      <c r="S14" s="14"/>
      <c r="T14" s="3"/>
      <c r="U14" s="3"/>
      <c r="V14" s="86"/>
      <c r="W14" s="86"/>
      <c r="X14" s="86"/>
      <c r="Y14" s="86"/>
      <c r="Z14" s="86"/>
      <c r="AA14" s="86"/>
      <c r="AB14" s="3"/>
      <c r="AC14" s="19" t="s">
        <v>337</v>
      </c>
      <c r="AD14" s="19" t="s">
        <v>337</v>
      </c>
      <c r="AE14" s="3"/>
      <c r="AF14" s="3"/>
      <c r="AG14" s="3"/>
      <c r="AH14" s="3"/>
      <c r="AI14" s="3"/>
      <c r="AJ14" s="14"/>
      <c r="AK14" s="3" t="s">
        <v>456</v>
      </c>
    </row>
    <row r="15" spans="1:37" s="12" customFormat="1" ht="93.75" x14ac:dyDescent="0.2">
      <c r="A15" s="11"/>
      <c r="B15" s="36"/>
      <c r="C15" s="36"/>
      <c r="D15" s="36"/>
      <c r="E15" s="34" t="s">
        <v>368</v>
      </c>
      <c r="F15" s="91"/>
      <c r="G15" s="22">
        <v>10</v>
      </c>
      <c r="H15" s="92"/>
      <c r="I15" s="22">
        <v>9</v>
      </c>
      <c r="J15" s="92"/>
      <c r="K15" s="22">
        <v>16</v>
      </c>
      <c r="L15" s="56" t="s">
        <v>369</v>
      </c>
      <c r="M15" s="14" t="s">
        <v>441</v>
      </c>
      <c r="N15" s="14"/>
      <c r="O15" s="14"/>
      <c r="P15" s="14"/>
      <c r="Q15" s="14"/>
      <c r="R15" s="14"/>
      <c r="S15" s="14"/>
      <c r="T15" s="3"/>
      <c r="U15" s="3"/>
      <c r="V15" s="86"/>
      <c r="W15" s="86"/>
      <c r="X15" s="86"/>
      <c r="Y15" s="86"/>
      <c r="Z15" s="86"/>
      <c r="AA15" s="86"/>
      <c r="AB15" s="19" t="s">
        <v>337</v>
      </c>
      <c r="AC15" s="19" t="s">
        <v>337</v>
      </c>
      <c r="AD15" s="14"/>
      <c r="AE15" s="19" t="s">
        <v>337</v>
      </c>
      <c r="AF15" s="3"/>
      <c r="AG15" s="3"/>
      <c r="AH15" s="3"/>
      <c r="AI15" s="3"/>
      <c r="AJ15" s="14"/>
      <c r="AK15" s="3" t="s">
        <v>460</v>
      </c>
    </row>
    <row r="16" spans="1:37" s="12" customFormat="1" ht="93.75" x14ac:dyDescent="0.2">
      <c r="A16" s="11"/>
      <c r="B16" s="34"/>
      <c r="C16" s="36"/>
      <c r="D16" s="36"/>
      <c r="E16" s="34" t="s">
        <v>370</v>
      </c>
      <c r="F16" s="89"/>
      <c r="G16" s="22"/>
      <c r="H16" s="22"/>
      <c r="I16" s="22"/>
      <c r="J16" s="22"/>
      <c r="K16" s="22"/>
      <c r="L16" s="3" t="s">
        <v>371</v>
      </c>
      <c r="M16" s="14" t="s">
        <v>429</v>
      </c>
      <c r="N16" s="14"/>
      <c r="O16" s="14"/>
      <c r="P16" s="14"/>
      <c r="Q16" s="14"/>
      <c r="R16" s="14"/>
      <c r="S16" s="14"/>
      <c r="T16" s="3" t="s">
        <v>164</v>
      </c>
      <c r="U16" s="3" t="s">
        <v>372</v>
      </c>
      <c r="V16" s="86"/>
      <c r="W16" s="86"/>
      <c r="X16" s="86"/>
      <c r="Y16" s="86"/>
      <c r="Z16" s="86"/>
      <c r="AA16" s="86"/>
      <c r="AB16" s="3"/>
      <c r="AC16" s="19" t="s">
        <v>337</v>
      </c>
      <c r="AD16" s="19" t="s">
        <v>337</v>
      </c>
      <c r="AE16" s="3"/>
      <c r="AF16" s="3"/>
      <c r="AG16" s="3"/>
      <c r="AH16" s="3"/>
      <c r="AI16" s="3"/>
      <c r="AJ16" s="31" t="s">
        <v>81</v>
      </c>
      <c r="AK16" s="3" t="s">
        <v>457</v>
      </c>
    </row>
    <row r="17" spans="1:37" s="12" customFormat="1" ht="75" x14ac:dyDescent="0.2">
      <c r="A17" s="11"/>
      <c r="B17" s="34"/>
      <c r="C17" s="36"/>
      <c r="D17" s="36"/>
      <c r="E17" s="34" t="s">
        <v>373</v>
      </c>
      <c r="F17" s="89"/>
      <c r="G17" s="22"/>
      <c r="H17" s="22"/>
      <c r="I17" s="22"/>
      <c r="J17" s="22"/>
      <c r="K17" s="22"/>
      <c r="L17" s="14" t="s">
        <v>125</v>
      </c>
      <c r="M17" s="14" t="s">
        <v>430</v>
      </c>
      <c r="N17" s="14"/>
      <c r="O17" s="14"/>
      <c r="P17" s="14"/>
      <c r="Q17" s="14"/>
      <c r="R17" s="14"/>
      <c r="S17" s="14"/>
      <c r="T17" s="3"/>
      <c r="U17" s="3" t="s">
        <v>134</v>
      </c>
      <c r="V17" s="86"/>
      <c r="W17" s="86"/>
      <c r="X17" s="86"/>
      <c r="Y17" s="86"/>
      <c r="Z17" s="86"/>
      <c r="AA17" s="86"/>
      <c r="AB17" s="19" t="s">
        <v>337</v>
      </c>
      <c r="AC17" s="19" t="s">
        <v>337</v>
      </c>
      <c r="AD17" s="19" t="s">
        <v>337</v>
      </c>
      <c r="AE17" s="19" t="s">
        <v>337</v>
      </c>
      <c r="AF17" s="3"/>
      <c r="AG17" s="3"/>
      <c r="AH17" s="3"/>
      <c r="AI17" s="3"/>
      <c r="AJ17" s="31"/>
      <c r="AK17" s="3" t="s">
        <v>456</v>
      </c>
    </row>
    <row r="18" spans="1:37" s="12" customFormat="1" ht="75" x14ac:dyDescent="0.2">
      <c r="A18" s="11"/>
      <c r="B18" s="34"/>
      <c r="C18" s="36"/>
      <c r="D18" s="36"/>
      <c r="E18" s="34" t="s">
        <v>374</v>
      </c>
      <c r="F18" s="93"/>
      <c r="G18" s="94"/>
      <c r="H18" s="94"/>
      <c r="I18" s="94"/>
      <c r="J18" s="94"/>
      <c r="K18" s="95"/>
      <c r="L18" s="10" t="s">
        <v>375</v>
      </c>
      <c r="M18" s="10" t="s">
        <v>442</v>
      </c>
      <c r="N18" s="10"/>
      <c r="O18" s="10"/>
      <c r="P18" s="10"/>
      <c r="Q18" s="10"/>
      <c r="R18" s="10"/>
      <c r="S18" s="10"/>
      <c r="T18" s="3"/>
      <c r="U18" s="3"/>
      <c r="V18" s="86"/>
      <c r="W18" s="86"/>
      <c r="X18" s="86"/>
      <c r="Y18" s="86"/>
      <c r="Z18" s="86"/>
      <c r="AA18" s="86"/>
      <c r="AB18" s="19" t="s">
        <v>337</v>
      </c>
      <c r="AC18" s="19" t="s">
        <v>337</v>
      </c>
      <c r="AD18" s="31"/>
      <c r="AE18" s="19" t="s">
        <v>337</v>
      </c>
      <c r="AF18" s="3"/>
      <c r="AG18" s="3"/>
      <c r="AH18" s="3"/>
      <c r="AI18" s="3"/>
      <c r="AJ18" s="31"/>
      <c r="AK18" s="3" t="s">
        <v>456</v>
      </c>
    </row>
    <row r="19" spans="1:37" s="12" customFormat="1" ht="93.75" x14ac:dyDescent="0.2">
      <c r="A19" s="11"/>
      <c r="B19" s="34"/>
      <c r="C19" s="36"/>
      <c r="D19" s="36"/>
      <c r="E19" s="34" t="s">
        <v>376</v>
      </c>
      <c r="F19" s="96"/>
      <c r="G19" s="94"/>
      <c r="H19" s="94"/>
      <c r="I19" s="94"/>
      <c r="J19" s="94"/>
      <c r="K19" s="97"/>
      <c r="L19" s="10" t="s">
        <v>377</v>
      </c>
      <c r="M19" s="10" t="s">
        <v>443</v>
      </c>
      <c r="N19" s="14"/>
      <c r="O19" s="14"/>
      <c r="P19" s="14"/>
      <c r="Q19" s="14"/>
      <c r="R19" s="14"/>
      <c r="S19" s="14"/>
      <c r="T19" s="3"/>
      <c r="U19" s="3"/>
      <c r="V19" s="86"/>
      <c r="W19" s="86"/>
      <c r="X19" s="86"/>
      <c r="Y19" s="86"/>
      <c r="Z19" s="86"/>
      <c r="AA19" s="86"/>
      <c r="AB19" s="19" t="s">
        <v>337</v>
      </c>
      <c r="AC19" s="19" t="s">
        <v>337</v>
      </c>
      <c r="AD19" s="19" t="s">
        <v>337</v>
      </c>
      <c r="AE19" s="19" t="s">
        <v>337</v>
      </c>
      <c r="AF19" s="3"/>
      <c r="AG19" s="3"/>
      <c r="AH19" s="3"/>
      <c r="AI19" s="3"/>
      <c r="AJ19" s="31"/>
      <c r="AK19" s="3" t="s">
        <v>456</v>
      </c>
    </row>
    <row r="20" spans="1:37" s="12" customFormat="1" ht="93.75" x14ac:dyDescent="0.2">
      <c r="A20" s="11"/>
      <c r="B20" s="34"/>
      <c r="C20" s="36"/>
      <c r="D20" s="36"/>
      <c r="E20" s="34" t="s">
        <v>378</v>
      </c>
      <c r="F20" s="93"/>
      <c r="G20" s="94"/>
      <c r="H20" s="94"/>
      <c r="I20" s="94"/>
      <c r="J20" s="94"/>
      <c r="K20" s="95"/>
      <c r="L20" s="10" t="s">
        <v>379</v>
      </c>
      <c r="M20" s="10" t="s">
        <v>444</v>
      </c>
      <c r="N20" s="14"/>
      <c r="O20" s="14"/>
      <c r="P20" s="14"/>
      <c r="Q20" s="14"/>
      <c r="R20" s="14"/>
      <c r="S20" s="14"/>
      <c r="T20" s="3"/>
      <c r="U20" s="3"/>
      <c r="V20" s="86"/>
      <c r="W20" s="86"/>
      <c r="X20" s="86"/>
      <c r="Y20" s="86"/>
      <c r="Z20" s="86"/>
      <c r="AA20" s="86"/>
      <c r="AB20" s="3"/>
      <c r="AC20" s="19" t="s">
        <v>337</v>
      </c>
      <c r="AD20" s="19" t="s">
        <v>337</v>
      </c>
      <c r="AE20" s="3"/>
      <c r="AF20" s="3"/>
      <c r="AG20" s="3"/>
      <c r="AH20" s="3"/>
      <c r="AI20" s="3"/>
      <c r="AJ20" s="31"/>
      <c r="AK20" s="3" t="s">
        <v>456</v>
      </c>
    </row>
    <row r="21" spans="1:37" s="48" customFormat="1" ht="112.5" x14ac:dyDescent="0.2">
      <c r="A21" s="45"/>
      <c r="B21" s="35"/>
      <c r="C21" s="59"/>
      <c r="D21" s="59"/>
      <c r="E21" s="60" t="s">
        <v>288</v>
      </c>
      <c r="F21" s="98"/>
      <c r="G21" s="99">
        <v>13</v>
      </c>
      <c r="H21" s="98"/>
      <c r="I21" s="100">
        <v>14</v>
      </c>
      <c r="J21" s="98"/>
      <c r="K21" s="100">
        <v>12</v>
      </c>
      <c r="L21" s="58">
        <v>2.81</v>
      </c>
      <c r="M21" s="58" t="s">
        <v>289</v>
      </c>
      <c r="N21" s="58">
        <v>12</v>
      </c>
      <c r="O21" s="58" t="s">
        <v>483</v>
      </c>
      <c r="P21" s="58">
        <v>12</v>
      </c>
      <c r="Q21" s="58">
        <v>11</v>
      </c>
      <c r="R21" s="58"/>
      <c r="S21" s="58"/>
      <c r="T21" s="52" t="s">
        <v>165</v>
      </c>
      <c r="U21" s="52" t="s">
        <v>290</v>
      </c>
      <c r="V21" s="87">
        <v>1</v>
      </c>
      <c r="W21" s="87">
        <v>43750</v>
      </c>
      <c r="X21" s="87" t="s">
        <v>504</v>
      </c>
      <c r="Y21" s="87"/>
      <c r="Z21" s="87"/>
      <c r="AA21" s="87"/>
      <c r="AB21" s="46"/>
      <c r="AC21" s="47">
        <v>9</v>
      </c>
      <c r="AD21" s="47">
        <v>9</v>
      </c>
      <c r="AE21" s="46">
        <v>4</v>
      </c>
      <c r="AF21" s="46">
        <v>2</v>
      </c>
      <c r="AG21" s="46"/>
      <c r="AH21" s="46"/>
      <c r="AI21" s="46"/>
      <c r="AJ21" s="47" t="s">
        <v>291</v>
      </c>
      <c r="AK21" s="46" t="s">
        <v>461</v>
      </c>
    </row>
    <row r="22" spans="1:37" s="65" customFormat="1" ht="56.25" x14ac:dyDescent="0.2">
      <c r="A22" s="49"/>
      <c r="B22" s="59"/>
      <c r="C22" s="59"/>
      <c r="D22" s="35"/>
      <c r="E22" s="61" t="s">
        <v>292</v>
      </c>
      <c r="F22" s="22"/>
      <c r="G22" s="22">
        <v>465</v>
      </c>
      <c r="H22" s="22"/>
      <c r="I22" s="89">
        <v>556</v>
      </c>
      <c r="J22" s="22"/>
      <c r="K22" s="32">
        <v>681</v>
      </c>
      <c r="L22" s="62" t="s">
        <v>248</v>
      </c>
      <c r="M22" s="58" t="s">
        <v>293</v>
      </c>
      <c r="N22" s="3"/>
      <c r="O22" s="11">
        <v>567</v>
      </c>
      <c r="P22" s="11"/>
      <c r="Q22" s="11"/>
      <c r="R22" s="11"/>
      <c r="S22" s="11"/>
      <c r="T22" s="11"/>
      <c r="U22" s="3" t="s">
        <v>294</v>
      </c>
      <c r="V22" s="88"/>
      <c r="W22" s="88"/>
      <c r="X22" s="88"/>
      <c r="Y22" s="88"/>
      <c r="Z22" s="88"/>
      <c r="AA22" s="88"/>
      <c r="AB22" s="63"/>
      <c r="AC22" s="63">
        <v>9</v>
      </c>
      <c r="AD22" s="63">
        <v>9</v>
      </c>
      <c r="AE22" s="63">
        <v>4</v>
      </c>
      <c r="AF22" s="63">
        <v>2</v>
      </c>
      <c r="AG22" s="64" t="s">
        <v>81</v>
      </c>
      <c r="AH22" s="63"/>
      <c r="AI22" s="63"/>
      <c r="AJ22" s="63"/>
      <c r="AK22" s="43" t="s">
        <v>461</v>
      </c>
    </row>
    <row r="23" spans="1:37" s="12" customFormat="1" ht="93.75" x14ac:dyDescent="0.2">
      <c r="A23" s="11"/>
      <c r="B23" s="59"/>
      <c r="C23" s="59"/>
      <c r="D23" s="59"/>
      <c r="E23" s="35" t="s">
        <v>249</v>
      </c>
      <c r="F23" s="89"/>
      <c r="G23" s="89"/>
      <c r="H23" s="89"/>
      <c r="I23" s="89"/>
      <c r="J23" s="89"/>
      <c r="K23" s="89"/>
      <c r="L23" s="11">
        <v>3.7</v>
      </c>
      <c r="M23" s="3" t="s">
        <v>118</v>
      </c>
      <c r="N23" s="11"/>
      <c r="O23" s="3"/>
      <c r="P23" s="11"/>
      <c r="Q23" s="11"/>
      <c r="R23" s="11"/>
      <c r="S23" s="11"/>
      <c r="T23" s="3" t="s">
        <v>166</v>
      </c>
      <c r="U23" s="3" t="s">
        <v>135</v>
      </c>
      <c r="V23" s="86"/>
      <c r="W23" s="86"/>
      <c r="X23" s="86"/>
      <c r="Y23" s="86"/>
      <c r="Z23" s="86"/>
      <c r="AA23" s="86"/>
      <c r="AB23" s="11"/>
      <c r="AC23" s="11">
        <v>9</v>
      </c>
      <c r="AD23" s="11">
        <v>9</v>
      </c>
      <c r="AE23" s="11">
        <v>4</v>
      </c>
      <c r="AF23" s="11">
        <v>2</v>
      </c>
      <c r="AG23" s="20" t="s">
        <v>81</v>
      </c>
      <c r="AH23" s="11"/>
      <c r="AI23" s="11"/>
      <c r="AJ23" s="11" t="s">
        <v>106</v>
      </c>
      <c r="AK23" s="3" t="s">
        <v>462</v>
      </c>
    </row>
    <row r="24" spans="1:37" s="12" customFormat="1" ht="206.25" x14ac:dyDescent="0.2">
      <c r="A24" s="11"/>
      <c r="B24" s="52" t="s">
        <v>323</v>
      </c>
      <c r="C24" s="38"/>
      <c r="D24" s="38"/>
      <c r="E24" s="37" t="s">
        <v>502</v>
      </c>
      <c r="F24" s="83"/>
      <c r="G24" s="83">
        <v>719</v>
      </c>
      <c r="H24" s="83"/>
      <c r="I24" s="83">
        <v>940</v>
      </c>
      <c r="J24" s="83"/>
      <c r="K24" s="83">
        <v>756</v>
      </c>
      <c r="L24" s="56" t="s">
        <v>503</v>
      </c>
      <c r="M24" s="55" t="s">
        <v>445</v>
      </c>
      <c r="N24" s="28"/>
      <c r="O24" s="83">
        <v>1320</v>
      </c>
      <c r="P24" s="28"/>
      <c r="Q24" s="28"/>
      <c r="R24" s="28"/>
      <c r="S24" s="28"/>
      <c r="T24" s="3" t="s">
        <v>167</v>
      </c>
      <c r="U24" s="3" t="s">
        <v>136</v>
      </c>
      <c r="V24" s="86"/>
      <c r="W24" s="86">
        <v>232056</v>
      </c>
      <c r="X24" s="86" t="s">
        <v>500</v>
      </c>
      <c r="Y24" s="86"/>
      <c r="Z24" s="86"/>
      <c r="AA24" s="86"/>
      <c r="AB24" s="19" t="s">
        <v>337</v>
      </c>
      <c r="AC24" s="19" t="s">
        <v>337</v>
      </c>
      <c r="AD24" s="20"/>
      <c r="AE24" s="19" t="s">
        <v>337</v>
      </c>
      <c r="AF24" s="20"/>
      <c r="AG24" s="20" t="s">
        <v>81</v>
      </c>
      <c r="AH24" s="20"/>
      <c r="AI24" s="20"/>
      <c r="AJ24" s="20"/>
      <c r="AK24" s="3" t="s">
        <v>463</v>
      </c>
    </row>
    <row r="25" spans="1:37" s="12" customFormat="1" ht="75" x14ac:dyDescent="0.2">
      <c r="A25" s="11"/>
      <c r="B25" s="37"/>
      <c r="C25" s="38"/>
      <c r="D25" s="38"/>
      <c r="E25" s="37" t="s">
        <v>501</v>
      </c>
      <c r="F25" s="83"/>
      <c r="G25" s="83">
        <v>1357</v>
      </c>
      <c r="H25" s="83"/>
      <c r="I25" s="83">
        <v>1309</v>
      </c>
      <c r="J25" s="83"/>
      <c r="K25" s="83">
        <v>1406</v>
      </c>
      <c r="L25" s="56" t="s">
        <v>380</v>
      </c>
      <c r="M25" s="55" t="s">
        <v>446</v>
      </c>
      <c r="N25" s="28"/>
      <c r="O25" s="83">
        <v>2026</v>
      </c>
      <c r="P25" s="28"/>
      <c r="Q25" s="28"/>
      <c r="R25" s="28"/>
      <c r="S25" s="28"/>
      <c r="T25" s="3"/>
      <c r="U25" s="3"/>
      <c r="V25" s="86"/>
      <c r="W25" s="86"/>
      <c r="X25" s="86"/>
      <c r="Y25" s="86"/>
      <c r="Z25" s="86"/>
      <c r="AA25" s="86"/>
      <c r="AB25" s="19" t="s">
        <v>337</v>
      </c>
      <c r="AC25" s="19" t="s">
        <v>337</v>
      </c>
      <c r="AD25" s="20"/>
      <c r="AE25" s="19" t="s">
        <v>337</v>
      </c>
      <c r="AF25" s="20"/>
      <c r="AG25" s="20"/>
      <c r="AH25" s="20"/>
      <c r="AI25" s="20"/>
      <c r="AJ25" s="20"/>
      <c r="AK25" s="3" t="s">
        <v>460</v>
      </c>
    </row>
    <row r="26" spans="1:37" s="12" customFormat="1" ht="187.5" x14ac:dyDescent="0.2">
      <c r="A26" s="11"/>
      <c r="B26" s="37"/>
      <c r="C26" s="38"/>
      <c r="D26" s="38"/>
      <c r="E26" s="37" t="s">
        <v>381</v>
      </c>
      <c r="F26" s="83"/>
      <c r="G26" s="83">
        <v>1037</v>
      </c>
      <c r="H26" s="83"/>
      <c r="I26" s="83">
        <v>887</v>
      </c>
      <c r="J26" s="83"/>
      <c r="K26" s="83">
        <v>1320</v>
      </c>
      <c r="L26" s="56" t="s">
        <v>382</v>
      </c>
      <c r="M26" s="55" t="s">
        <v>447</v>
      </c>
      <c r="N26" s="28"/>
      <c r="O26" s="83">
        <v>1320</v>
      </c>
      <c r="P26" s="28"/>
      <c r="Q26" s="28"/>
      <c r="R26" s="28"/>
      <c r="S26" s="28"/>
      <c r="T26" s="3"/>
      <c r="U26" s="3"/>
      <c r="V26" s="86"/>
      <c r="W26" s="104"/>
      <c r="X26" s="86"/>
      <c r="Y26" s="86"/>
      <c r="Z26" s="86"/>
      <c r="AA26" s="86"/>
      <c r="AB26" s="19" t="s">
        <v>337</v>
      </c>
      <c r="AC26" s="19" t="s">
        <v>337</v>
      </c>
      <c r="AD26" s="20"/>
      <c r="AE26" s="19" t="s">
        <v>337</v>
      </c>
      <c r="AF26" s="20"/>
      <c r="AG26" s="20"/>
      <c r="AH26" s="20"/>
      <c r="AI26" s="20"/>
      <c r="AJ26" s="20"/>
      <c r="AK26" s="3" t="s">
        <v>460</v>
      </c>
    </row>
    <row r="27" spans="1:37" s="12" customFormat="1" ht="225" x14ac:dyDescent="0.2">
      <c r="A27" s="11"/>
      <c r="B27" s="37"/>
      <c r="C27" s="37"/>
      <c r="D27" s="37"/>
      <c r="E27" s="37" t="s">
        <v>383</v>
      </c>
      <c r="F27" s="83"/>
      <c r="G27" s="83">
        <v>2609</v>
      </c>
      <c r="H27" s="83"/>
      <c r="I27" s="83">
        <v>2772</v>
      </c>
      <c r="J27" s="83"/>
      <c r="K27" s="83">
        <v>1898</v>
      </c>
      <c r="L27" s="56" t="s">
        <v>384</v>
      </c>
      <c r="M27" s="55" t="s">
        <v>448</v>
      </c>
      <c r="N27" s="28"/>
      <c r="O27" s="83">
        <v>3180</v>
      </c>
      <c r="P27" s="28"/>
      <c r="Q27" s="28"/>
      <c r="R27" s="28"/>
      <c r="S27" s="28"/>
      <c r="T27" s="3"/>
      <c r="U27" s="3" t="s">
        <v>137</v>
      </c>
      <c r="V27" s="86"/>
      <c r="W27" s="86">
        <v>79500</v>
      </c>
      <c r="X27" s="86" t="s">
        <v>500</v>
      </c>
      <c r="Y27" s="86"/>
      <c r="Z27" s="86"/>
      <c r="AA27" s="86"/>
      <c r="AB27" s="19" t="s">
        <v>337</v>
      </c>
      <c r="AC27" s="19" t="s">
        <v>337</v>
      </c>
      <c r="AD27" s="20"/>
      <c r="AE27" s="19" t="s">
        <v>337</v>
      </c>
      <c r="AF27" s="11"/>
      <c r="AG27" s="20" t="s">
        <v>81</v>
      </c>
      <c r="AH27" s="11"/>
      <c r="AI27" s="11"/>
      <c r="AJ27" s="11"/>
      <c r="AK27" s="3" t="s">
        <v>460</v>
      </c>
    </row>
    <row r="28" spans="1:37" s="12" customFormat="1" ht="112.5" x14ac:dyDescent="0.2">
      <c r="A28" s="11"/>
      <c r="B28" s="38"/>
      <c r="C28" s="38"/>
      <c r="D28" s="38"/>
      <c r="E28" s="37" t="s">
        <v>385</v>
      </c>
      <c r="F28" s="83"/>
      <c r="G28" s="83">
        <v>3836</v>
      </c>
      <c r="H28" s="83"/>
      <c r="I28" s="83">
        <v>3810</v>
      </c>
      <c r="J28" s="83"/>
      <c r="K28" s="83">
        <v>2711</v>
      </c>
      <c r="L28" s="56" t="s">
        <v>380</v>
      </c>
      <c r="M28" s="55" t="s">
        <v>449</v>
      </c>
      <c r="N28" s="11"/>
      <c r="O28" s="81">
        <v>5078</v>
      </c>
      <c r="P28" s="11"/>
      <c r="Q28" s="11"/>
      <c r="R28" s="11"/>
      <c r="S28" s="11"/>
      <c r="T28" s="3"/>
      <c r="U28" s="3"/>
      <c r="V28" s="86"/>
      <c r="W28" s="86"/>
      <c r="X28" s="86"/>
      <c r="Y28" s="86"/>
      <c r="Z28" s="86"/>
      <c r="AA28" s="86"/>
      <c r="AB28" s="19" t="s">
        <v>337</v>
      </c>
      <c r="AC28" s="19" t="s">
        <v>337</v>
      </c>
      <c r="AD28" s="20"/>
      <c r="AE28" s="19" t="s">
        <v>337</v>
      </c>
      <c r="AF28" s="11"/>
      <c r="AG28" s="11"/>
      <c r="AH28" s="11"/>
      <c r="AI28" s="11"/>
      <c r="AJ28" s="11"/>
      <c r="AK28" s="3" t="s">
        <v>460</v>
      </c>
    </row>
    <row r="29" spans="1:37" s="12" customFormat="1" ht="112.5" x14ac:dyDescent="0.2">
      <c r="A29" s="11"/>
      <c r="B29" s="38"/>
      <c r="C29" s="38"/>
      <c r="D29" s="38"/>
      <c r="E29" s="37" t="s">
        <v>386</v>
      </c>
      <c r="F29" s="83"/>
      <c r="G29" s="83">
        <v>2136</v>
      </c>
      <c r="H29" s="83"/>
      <c r="I29" s="83">
        <v>2222</v>
      </c>
      <c r="J29" s="83"/>
      <c r="K29" s="83">
        <v>3180</v>
      </c>
      <c r="L29" s="56" t="s">
        <v>382</v>
      </c>
      <c r="M29" s="55" t="s">
        <v>448</v>
      </c>
      <c r="N29" s="28"/>
      <c r="O29" s="83">
        <v>3180</v>
      </c>
      <c r="P29" s="28"/>
      <c r="Q29" s="28"/>
      <c r="R29" s="28"/>
      <c r="S29" s="28"/>
      <c r="T29" s="3"/>
      <c r="U29" s="3"/>
      <c r="V29" s="86"/>
      <c r="W29" s="86"/>
      <c r="X29" s="86"/>
      <c r="Y29" s="86"/>
      <c r="Z29" s="86"/>
      <c r="AA29" s="86"/>
      <c r="AB29" s="19" t="s">
        <v>337</v>
      </c>
      <c r="AC29" s="19" t="s">
        <v>337</v>
      </c>
      <c r="AD29" s="20"/>
      <c r="AE29" s="19" t="s">
        <v>337</v>
      </c>
      <c r="AF29" s="11"/>
      <c r="AG29" s="11"/>
      <c r="AH29" s="11"/>
      <c r="AI29" s="11"/>
      <c r="AJ29" s="11"/>
      <c r="AK29" s="3" t="s">
        <v>460</v>
      </c>
    </row>
    <row r="30" spans="1:37" s="29" customFormat="1" ht="131.25" x14ac:dyDescent="0.2">
      <c r="A30" s="20"/>
      <c r="B30" s="39"/>
      <c r="C30" s="39"/>
      <c r="D30" s="39"/>
      <c r="E30" s="40" t="s">
        <v>387</v>
      </c>
      <c r="F30" s="22"/>
      <c r="G30" s="22">
        <v>284</v>
      </c>
      <c r="H30" s="22"/>
      <c r="I30" s="22">
        <v>229</v>
      </c>
      <c r="J30" s="22"/>
      <c r="K30" s="22">
        <v>310</v>
      </c>
      <c r="L30" s="15" t="s">
        <v>388</v>
      </c>
      <c r="M30" s="25" t="s">
        <v>450</v>
      </c>
      <c r="N30" s="14"/>
      <c r="O30" s="82">
        <v>595</v>
      </c>
      <c r="P30" s="14"/>
      <c r="Q30" s="14"/>
      <c r="R30" s="14"/>
      <c r="S30" s="14"/>
      <c r="T30" s="25" t="s">
        <v>170</v>
      </c>
      <c r="U30" s="25" t="s">
        <v>402</v>
      </c>
      <c r="V30" s="86"/>
      <c r="W30" s="86">
        <f>45702+15894</f>
        <v>61596</v>
      </c>
      <c r="X30" s="86" t="s">
        <v>500</v>
      </c>
      <c r="Y30" s="86"/>
      <c r="Z30" s="86"/>
      <c r="AA30" s="86"/>
      <c r="AB30" s="19" t="s">
        <v>337</v>
      </c>
      <c r="AC30" s="19" t="s">
        <v>337</v>
      </c>
      <c r="AD30" s="14"/>
      <c r="AE30" s="19" t="s">
        <v>337</v>
      </c>
      <c r="AF30" s="14"/>
      <c r="AG30" s="14" t="s">
        <v>81</v>
      </c>
      <c r="AH30" s="14"/>
      <c r="AI30" s="14"/>
      <c r="AJ30" s="14"/>
      <c r="AK30" s="14" t="s">
        <v>18</v>
      </c>
    </row>
    <row r="31" spans="1:37" s="29" customFormat="1" ht="75" x14ac:dyDescent="0.2">
      <c r="A31" s="20"/>
      <c r="B31" s="39"/>
      <c r="C31" s="39"/>
      <c r="D31" s="39"/>
      <c r="E31" s="40" t="s">
        <v>389</v>
      </c>
      <c r="F31" s="22"/>
      <c r="G31" s="22"/>
      <c r="H31" s="22"/>
      <c r="I31" s="22"/>
      <c r="J31" s="22"/>
      <c r="K31" s="22"/>
      <c r="L31" s="15" t="s">
        <v>390</v>
      </c>
      <c r="M31" s="25" t="s">
        <v>451</v>
      </c>
      <c r="N31" s="14"/>
      <c r="O31" s="82">
        <v>5078</v>
      </c>
      <c r="P31" s="14"/>
      <c r="Q31" s="14"/>
      <c r="R31" s="14"/>
      <c r="S31" s="14"/>
      <c r="T31" s="25"/>
      <c r="U31" s="25"/>
      <c r="V31" s="86"/>
      <c r="W31" s="86"/>
      <c r="X31" s="86"/>
      <c r="Y31" s="86"/>
      <c r="Z31" s="86"/>
      <c r="AA31" s="86"/>
      <c r="AB31" s="19" t="s">
        <v>337</v>
      </c>
      <c r="AC31" s="19" t="s">
        <v>337</v>
      </c>
      <c r="AD31" s="14"/>
      <c r="AE31" s="19" t="s">
        <v>337</v>
      </c>
      <c r="AF31" s="14"/>
      <c r="AG31" s="14"/>
      <c r="AH31" s="14"/>
      <c r="AI31" s="14"/>
      <c r="AJ31" s="14"/>
      <c r="AK31" s="82" t="s">
        <v>18</v>
      </c>
    </row>
    <row r="32" spans="1:37" s="29" customFormat="1" ht="93.75" x14ac:dyDescent="0.2">
      <c r="A32" s="20"/>
      <c r="B32" s="39"/>
      <c r="C32" s="39"/>
      <c r="D32" s="39"/>
      <c r="E32" s="40" t="s">
        <v>391</v>
      </c>
      <c r="F32" s="22"/>
      <c r="G32" s="22">
        <v>633</v>
      </c>
      <c r="H32" s="22"/>
      <c r="I32" s="22">
        <v>630</v>
      </c>
      <c r="J32" s="22"/>
      <c r="K32" s="22">
        <v>595</v>
      </c>
      <c r="L32" s="15" t="s">
        <v>392</v>
      </c>
      <c r="M32" s="25" t="s">
        <v>451</v>
      </c>
      <c r="N32" s="14"/>
      <c r="O32" s="82">
        <v>595</v>
      </c>
      <c r="P32" s="14"/>
      <c r="Q32" s="14"/>
      <c r="R32" s="14"/>
      <c r="S32" s="14"/>
      <c r="T32" s="25"/>
      <c r="U32" s="25"/>
      <c r="V32" s="86"/>
      <c r="W32" s="86"/>
      <c r="X32" s="86"/>
      <c r="Y32" s="86"/>
      <c r="Z32" s="86"/>
      <c r="AA32" s="86"/>
      <c r="AB32" s="19" t="s">
        <v>337</v>
      </c>
      <c r="AC32" s="19" t="s">
        <v>337</v>
      </c>
      <c r="AD32" s="14"/>
      <c r="AE32" s="19" t="s">
        <v>337</v>
      </c>
      <c r="AF32" s="14"/>
      <c r="AG32" s="14"/>
      <c r="AH32" s="14"/>
      <c r="AI32" s="14"/>
      <c r="AJ32" s="14"/>
      <c r="AK32" s="82" t="s">
        <v>18</v>
      </c>
    </row>
    <row r="33" spans="1:37" s="12" customFormat="1" ht="93.75" x14ac:dyDescent="0.2">
      <c r="A33" s="11"/>
      <c r="B33" s="37"/>
      <c r="C33" s="38"/>
      <c r="D33" s="38"/>
      <c r="E33" s="37" t="s">
        <v>393</v>
      </c>
      <c r="F33" s="22"/>
      <c r="G33" s="22"/>
      <c r="H33" s="22"/>
      <c r="I33" s="22"/>
      <c r="J33" s="22"/>
      <c r="K33" s="22"/>
      <c r="L33" s="14" t="s">
        <v>124</v>
      </c>
      <c r="M33" s="14" t="s">
        <v>452</v>
      </c>
      <c r="N33" s="14"/>
      <c r="O33" s="14"/>
      <c r="P33" s="14"/>
      <c r="Q33" s="14"/>
      <c r="R33" s="14"/>
      <c r="S33" s="14"/>
      <c r="T33" s="3" t="s">
        <v>171</v>
      </c>
      <c r="U33" s="3" t="s">
        <v>403</v>
      </c>
      <c r="V33" s="86"/>
      <c r="W33" s="86"/>
      <c r="X33" s="86"/>
      <c r="Y33" s="86"/>
      <c r="Z33" s="86"/>
      <c r="AA33" s="86"/>
      <c r="AB33" s="3"/>
      <c r="AC33" s="3"/>
      <c r="AD33" s="19" t="s">
        <v>337</v>
      </c>
      <c r="AE33" s="3"/>
      <c r="AF33" s="3"/>
      <c r="AG33" s="3"/>
      <c r="AH33" s="3"/>
      <c r="AI33" s="3"/>
      <c r="AJ33" s="31" t="s">
        <v>81</v>
      </c>
      <c r="AK33" s="3" t="s">
        <v>18</v>
      </c>
    </row>
    <row r="34" spans="1:37" s="12" customFormat="1" ht="93.75" x14ac:dyDescent="0.2">
      <c r="A34" s="11"/>
      <c r="B34" s="38"/>
      <c r="C34" s="38"/>
      <c r="D34" s="38"/>
      <c r="E34" s="37" t="s">
        <v>394</v>
      </c>
      <c r="F34" s="22"/>
      <c r="G34" s="22"/>
      <c r="H34" s="22"/>
      <c r="I34" s="22"/>
      <c r="J34" s="22"/>
      <c r="K34" s="22"/>
      <c r="L34" s="14" t="s">
        <v>124</v>
      </c>
      <c r="M34" s="14" t="s">
        <v>452</v>
      </c>
      <c r="N34" s="14"/>
      <c r="O34" s="14"/>
      <c r="P34" s="14"/>
      <c r="Q34" s="14"/>
      <c r="R34" s="14"/>
      <c r="S34" s="14"/>
      <c r="T34" s="3"/>
      <c r="U34" s="3" t="s">
        <v>404</v>
      </c>
      <c r="V34" s="86"/>
      <c r="W34" s="86"/>
      <c r="X34" s="86"/>
      <c r="Y34" s="86"/>
      <c r="Z34" s="86"/>
      <c r="AA34" s="86"/>
      <c r="AB34" s="3"/>
      <c r="AC34" s="3"/>
      <c r="AD34" s="19" t="s">
        <v>337</v>
      </c>
      <c r="AE34" s="3"/>
      <c r="AF34" s="3"/>
      <c r="AG34" s="3"/>
      <c r="AH34" s="3"/>
      <c r="AI34" s="3"/>
      <c r="AJ34" s="31" t="s">
        <v>81</v>
      </c>
      <c r="AK34" s="3"/>
    </row>
    <row r="35" spans="1:37" s="12" customFormat="1" ht="93.75" x14ac:dyDescent="0.2">
      <c r="A35" s="11"/>
      <c r="B35" s="38"/>
      <c r="C35" s="38"/>
      <c r="D35" s="38"/>
      <c r="E35" s="37" t="s">
        <v>395</v>
      </c>
      <c r="F35" s="22"/>
      <c r="G35" s="22"/>
      <c r="H35" s="22"/>
      <c r="I35" s="22"/>
      <c r="J35" s="22"/>
      <c r="K35" s="22"/>
      <c r="L35" s="14" t="s">
        <v>119</v>
      </c>
      <c r="M35" s="14" t="s">
        <v>452</v>
      </c>
      <c r="N35" s="14"/>
      <c r="O35" s="14"/>
      <c r="P35" s="14"/>
      <c r="Q35" s="14"/>
      <c r="R35" s="14"/>
      <c r="S35" s="14"/>
      <c r="T35" s="3"/>
      <c r="U35" s="3" t="s">
        <v>405</v>
      </c>
      <c r="V35" s="86"/>
      <c r="W35" s="86"/>
      <c r="X35" s="86"/>
      <c r="Y35" s="86"/>
      <c r="Z35" s="86"/>
      <c r="AA35" s="86"/>
      <c r="AB35" s="3"/>
      <c r="AC35" s="3"/>
      <c r="AD35" s="19" t="s">
        <v>337</v>
      </c>
      <c r="AE35" s="3"/>
      <c r="AF35" s="3"/>
      <c r="AG35" s="3"/>
      <c r="AH35" s="3"/>
      <c r="AI35" s="3"/>
      <c r="AJ35" s="31" t="s">
        <v>81</v>
      </c>
      <c r="AK35" s="3"/>
    </row>
    <row r="36" spans="1:37" s="12" customFormat="1" ht="93.75" x14ac:dyDescent="0.2">
      <c r="A36" s="11"/>
      <c r="B36" s="37"/>
      <c r="C36" s="38"/>
      <c r="D36" s="38"/>
      <c r="E36" s="37" t="s">
        <v>396</v>
      </c>
      <c r="F36" s="22"/>
      <c r="G36" s="22"/>
      <c r="H36" s="22"/>
      <c r="I36" s="22"/>
      <c r="J36" s="22"/>
      <c r="K36" s="22"/>
      <c r="L36" s="14" t="s">
        <v>87</v>
      </c>
      <c r="M36" s="14" t="s">
        <v>413</v>
      </c>
      <c r="N36" s="14"/>
      <c r="O36" s="14"/>
      <c r="P36" s="14"/>
      <c r="Q36" s="14"/>
      <c r="R36" s="14"/>
      <c r="S36" s="14"/>
      <c r="T36" s="3" t="s">
        <v>172</v>
      </c>
      <c r="U36" s="3" t="s">
        <v>406</v>
      </c>
      <c r="V36" s="86"/>
      <c r="W36" s="86">
        <v>55000</v>
      </c>
      <c r="X36" s="86" t="s">
        <v>488</v>
      </c>
      <c r="Y36" s="86"/>
      <c r="Z36" s="86"/>
      <c r="AA36" s="86"/>
      <c r="AB36" s="3"/>
      <c r="AC36" s="19" t="s">
        <v>337</v>
      </c>
      <c r="AD36" s="19" t="s">
        <v>337</v>
      </c>
      <c r="AE36" s="3"/>
      <c r="AF36" s="3"/>
      <c r="AG36" s="3"/>
      <c r="AH36" s="3"/>
      <c r="AI36" s="3"/>
      <c r="AJ36" s="31" t="s">
        <v>81</v>
      </c>
      <c r="AK36" s="3" t="s">
        <v>456</v>
      </c>
    </row>
    <row r="37" spans="1:37" s="50" customFormat="1" ht="93.75" x14ac:dyDescent="0.2">
      <c r="A37" s="49"/>
      <c r="B37" s="45"/>
      <c r="C37" s="45"/>
      <c r="D37" s="46"/>
      <c r="E37" s="46" t="s">
        <v>295</v>
      </c>
      <c r="F37" s="101"/>
      <c r="G37" s="101"/>
      <c r="H37" s="101"/>
      <c r="I37" s="102"/>
      <c r="J37" s="102"/>
      <c r="K37" s="102"/>
      <c r="L37" s="49" t="s">
        <v>250</v>
      </c>
      <c r="M37" s="43" t="s">
        <v>251</v>
      </c>
      <c r="N37" s="49"/>
      <c r="O37" s="49"/>
      <c r="P37" s="49"/>
      <c r="Q37" s="49"/>
      <c r="R37" s="49"/>
      <c r="S37" s="49"/>
      <c r="T37" s="43" t="s">
        <v>168</v>
      </c>
      <c r="U37" s="43" t="s">
        <v>407</v>
      </c>
      <c r="V37" s="88">
        <v>1</v>
      </c>
      <c r="W37" s="88">
        <v>120000</v>
      </c>
      <c r="X37" s="88" t="s">
        <v>487</v>
      </c>
      <c r="Y37" s="88"/>
      <c r="Z37" s="88"/>
      <c r="AA37" s="88"/>
      <c r="AB37" s="49"/>
      <c r="AC37" s="49">
        <v>9</v>
      </c>
      <c r="AD37" s="49">
        <v>9</v>
      </c>
      <c r="AE37" s="49">
        <v>4</v>
      </c>
      <c r="AF37" s="49">
        <v>2</v>
      </c>
      <c r="AG37" s="49"/>
      <c r="AH37" s="49"/>
      <c r="AI37" s="49"/>
      <c r="AJ37" s="49" t="s">
        <v>122</v>
      </c>
      <c r="AK37" s="43" t="s">
        <v>296</v>
      </c>
    </row>
    <row r="38" spans="1:37" s="50" customFormat="1" ht="112.5" x14ac:dyDescent="0.2">
      <c r="A38" s="49"/>
      <c r="B38" s="45"/>
      <c r="C38" s="45"/>
      <c r="D38" s="46"/>
      <c r="E38" s="46" t="s">
        <v>411</v>
      </c>
      <c r="F38" s="101"/>
      <c r="G38" s="101"/>
      <c r="H38" s="101"/>
      <c r="I38" s="102"/>
      <c r="J38" s="102"/>
      <c r="K38" s="102"/>
      <c r="L38" s="49" t="s">
        <v>87</v>
      </c>
      <c r="M38" s="49" t="s">
        <v>87</v>
      </c>
      <c r="N38" s="43"/>
      <c r="O38" s="43"/>
      <c r="P38" s="43"/>
      <c r="Q38" s="43"/>
      <c r="R38" s="43"/>
      <c r="S38" s="43"/>
      <c r="T38" s="49"/>
      <c r="U38" s="43" t="s">
        <v>408</v>
      </c>
      <c r="V38" s="88"/>
      <c r="W38" s="88"/>
      <c r="X38" s="88"/>
      <c r="Y38" s="88"/>
      <c r="Z38" s="88"/>
      <c r="AA38" s="88"/>
      <c r="AB38" s="49"/>
      <c r="AC38" s="49">
        <v>9</v>
      </c>
      <c r="AD38" s="49">
        <v>9</v>
      </c>
      <c r="AE38" s="49">
        <v>4</v>
      </c>
      <c r="AF38" s="49">
        <v>2</v>
      </c>
      <c r="AG38" s="49"/>
      <c r="AH38" s="49"/>
      <c r="AI38" s="49"/>
      <c r="AJ38" s="49" t="s">
        <v>122</v>
      </c>
      <c r="AK38" s="43" t="s">
        <v>296</v>
      </c>
    </row>
    <row r="39" spans="1:37" s="50" customFormat="1" ht="93.75" x14ac:dyDescent="0.2">
      <c r="A39" s="49"/>
      <c r="B39" s="45"/>
      <c r="C39" s="45"/>
      <c r="D39" s="46"/>
      <c r="E39" s="46" t="s">
        <v>252</v>
      </c>
      <c r="F39" s="101"/>
      <c r="G39" s="103"/>
      <c r="H39" s="103"/>
      <c r="I39" s="102"/>
      <c r="J39" s="102"/>
      <c r="K39" s="102"/>
      <c r="L39" s="49">
        <v>100</v>
      </c>
      <c r="M39" s="49">
        <v>10</v>
      </c>
      <c r="N39" s="49"/>
      <c r="O39" s="49"/>
      <c r="P39" s="49"/>
      <c r="Q39" s="49"/>
      <c r="R39" s="49"/>
      <c r="S39" s="49"/>
      <c r="T39" s="49"/>
      <c r="U39" s="43" t="s">
        <v>409</v>
      </c>
      <c r="V39" s="88"/>
      <c r="W39" s="88"/>
      <c r="X39" s="88"/>
      <c r="Y39" s="88"/>
      <c r="Z39" s="88"/>
      <c r="AA39" s="88"/>
      <c r="AB39" s="49"/>
      <c r="AC39" s="49">
        <v>9</v>
      </c>
      <c r="AD39" s="49">
        <v>9</v>
      </c>
      <c r="AE39" s="49">
        <v>4</v>
      </c>
      <c r="AF39" s="49">
        <v>2</v>
      </c>
      <c r="AG39" s="49"/>
      <c r="AH39" s="49"/>
      <c r="AI39" s="49"/>
      <c r="AJ39" s="49" t="s">
        <v>122</v>
      </c>
      <c r="AK39" s="43" t="s">
        <v>1149</v>
      </c>
    </row>
    <row r="40" spans="1:37" s="12" customFormat="1" ht="93.75" x14ac:dyDescent="0.2">
      <c r="A40" s="11"/>
      <c r="B40" s="57"/>
      <c r="C40" s="57"/>
      <c r="D40" s="57"/>
      <c r="E40" s="52" t="s">
        <v>193</v>
      </c>
      <c r="F40" s="83"/>
      <c r="G40" s="83">
        <v>88.23</v>
      </c>
      <c r="H40" s="83"/>
      <c r="I40" s="83">
        <v>86.66</v>
      </c>
      <c r="J40" s="83"/>
      <c r="K40" s="83">
        <v>33.299999999999997</v>
      </c>
      <c r="L40" s="20">
        <v>85</v>
      </c>
      <c r="M40" s="3" t="s">
        <v>98</v>
      </c>
      <c r="N40" s="11"/>
      <c r="O40" s="11">
        <v>85</v>
      </c>
      <c r="P40" s="11"/>
      <c r="Q40" s="11"/>
      <c r="R40" s="11"/>
      <c r="S40" s="11"/>
      <c r="T40" s="3" t="s">
        <v>169</v>
      </c>
      <c r="U40" s="3" t="s">
        <v>410</v>
      </c>
      <c r="V40" s="86"/>
      <c r="W40" s="86"/>
      <c r="X40" s="86"/>
      <c r="Y40" s="86"/>
      <c r="Z40" s="86"/>
      <c r="AA40" s="86"/>
      <c r="AB40" s="11">
        <v>9</v>
      </c>
      <c r="AC40" s="11">
        <v>9</v>
      </c>
      <c r="AD40" s="11">
        <v>9</v>
      </c>
      <c r="AE40" s="11"/>
      <c r="AF40" s="11"/>
      <c r="AG40" s="11"/>
      <c r="AH40" s="11"/>
      <c r="AI40" s="11"/>
      <c r="AJ40" s="11"/>
      <c r="AK40" s="3" t="s">
        <v>20</v>
      </c>
    </row>
    <row r="41" spans="1:37" s="12" customFormat="1" ht="112.5" x14ac:dyDescent="0.2">
      <c r="A41" s="11"/>
      <c r="B41" s="57"/>
      <c r="C41" s="57"/>
      <c r="D41" s="57"/>
      <c r="E41" s="52" t="s">
        <v>253</v>
      </c>
      <c r="F41" s="22"/>
      <c r="G41" s="22"/>
      <c r="H41" s="32"/>
      <c r="I41" s="32"/>
      <c r="J41" s="32"/>
      <c r="K41" s="32"/>
      <c r="L41" s="3" t="s">
        <v>88</v>
      </c>
      <c r="M41" s="3" t="s">
        <v>280</v>
      </c>
      <c r="N41" s="14"/>
      <c r="O41" s="14"/>
      <c r="P41" s="20"/>
      <c r="Q41" s="20"/>
      <c r="R41" s="20"/>
      <c r="S41" s="20"/>
      <c r="T41" s="3" t="s">
        <v>173</v>
      </c>
      <c r="U41" s="3" t="s">
        <v>267</v>
      </c>
      <c r="V41" s="86"/>
      <c r="W41" s="86"/>
      <c r="X41" s="86"/>
      <c r="Y41" s="86"/>
      <c r="Z41" s="86"/>
      <c r="AA41" s="86"/>
      <c r="AB41" s="11">
        <v>9</v>
      </c>
      <c r="AC41" s="11">
        <v>9</v>
      </c>
      <c r="AD41" s="11">
        <v>9</v>
      </c>
      <c r="AE41" s="11"/>
      <c r="AF41" s="11"/>
      <c r="AG41" s="11"/>
      <c r="AH41" s="31" t="s">
        <v>81</v>
      </c>
      <c r="AI41" s="11"/>
      <c r="AJ41" s="31" t="s">
        <v>81</v>
      </c>
      <c r="AK41" s="14" t="s">
        <v>19</v>
      </c>
    </row>
    <row r="42" spans="1:37" s="12" customFormat="1" ht="112.5" x14ac:dyDescent="0.2">
      <c r="A42" s="11"/>
      <c r="B42" s="57"/>
      <c r="C42" s="57"/>
      <c r="D42" s="57"/>
      <c r="E42" s="52" t="s">
        <v>254</v>
      </c>
      <c r="F42" s="83"/>
      <c r="G42" s="83"/>
      <c r="H42" s="22"/>
      <c r="I42" s="83"/>
      <c r="J42" s="22"/>
      <c r="K42" s="22"/>
      <c r="L42" s="21" t="s">
        <v>281</v>
      </c>
      <c r="M42" s="20" t="s">
        <v>82</v>
      </c>
      <c r="N42" s="20"/>
      <c r="O42" s="20"/>
      <c r="P42" s="20"/>
      <c r="Q42" s="20"/>
      <c r="R42" s="20"/>
      <c r="S42" s="20"/>
      <c r="T42" s="3"/>
      <c r="U42" s="3" t="s">
        <v>268</v>
      </c>
      <c r="V42" s="86">
        <v>1</v>
      </c>
      <c r="W42" s="86">
        <v>9960</v>
      </c>
      <c r="X42" s="86" t="s">
        <v>504</v>
      </c>
      <c r="Y42" s="86"/>
      <c r="Z42" s="86"/>
      <c r="AA42" s="86"/>
      <c r="AB42" s="11"/>
      <c r="AC42" s="11"/>
      <c r="AD42" s="11">
        <v>9</v>
      </c>
      <c r="AE42" s="11"/>
      <c r="AF42" s="11"/>
      <c r="AG42" s="11"/>
      <c r="AH42" s="11"/>
      <c r="AI42" s="11"/>
      <c r="AJ42" s="30" t="s">
        <v>138</v>
      </c>
      <c r="AK42" s="14" t="s">
        <v>19</v>
      </c>
    </row>
    <row r="43" spans="1:37" s="12" customFormat="1" ht="112.5" x14ac:dyDescent="0.2">
      <c r="A43" s="11"/>
      <c r="B43" s="57"/>
      <c r="C43" s="57"/>
      <c r="D43" s="57"/>
      <c r="E43" s="52" t="s">
        <v>255</v>
      </c>
      <c r="F43" s="83"/>
      <c r="G43" s="83"/>
      <c r="H43" s="83"/>
      <c r="I43" s="83"/>
      <c r="J43" s="83"/>
      <c r="K43" s="22"/>
      <c r="L43" s="3" t="s">
        <v>88</v>
      </c>
      <c r="M43" s="11" t="s">
        <v>82</v>
      </c>
      <c r="N43" s="11"/>
      <c r="O43" s="20"/>
      <c r="P43" s="11"/>
      <c r="Q43" s="20"/>
      <c r="R43" s="11"/>
      <c r="S43" s="20"/>
      <c r="T43" s="3" t="s">
        <v>174</v>
      </c>
      <c r="U43" s="25" t="s">
        <v>269</v>
      </c>
      <c r="V43" s="86"/>
      <c r="W43" s="86"/>
      <c r="X43" s="86"/>
      <c r="Y43" s="86"/>
      <c r="Z43" s="86"/>
      <c r="AA43" s="86"/>
      <c r="AB43" s="11"/>
      <c r="AC43" s="11"/>
      <c r="AD43" s="11">
        <v>9</v>
      </c>
      <c r="AE43" s="11"/>
      <c r="AF43" s="11"/>
      <c r="AG43" s="11"/>
      <c r="AH43" s="30" t="s">
        <v>138</v>
      </c>
      <c r="AI43" s="11"/>
      <c r="AJ43" s="11"/>
      <c r="AK43" s="3" t="s">
        <v>19</v>
      </c>
    </row>
    <row r="44" spans="1:37" s="12" customFormat="1" ht="21" x14ac:dyDescent="0.2">
      <c r="A44" s="157"/>
      <c r="B44" s="157"/>
      <c r="C44" s="157"/>
      <c r="D44" s="157"/>
      <c r="E44" s="145"/>
      <c r="F44" s="147"/>
      <c r="G44" s="147"/>
      <c r="H44" s="147"/>
      <c r="I44" s="147"/>
      <c r="J44" s="147"/>
      <c r="K44" s="146"/>
      <c r="L44" s="145"/>
      <c r="M44" s="157"/>
      <c r="N44" s="157"/>
      <c r="O44" s="158"/>
      <c r="P44" s="157"/>
      <c r="Q44" s="158"/>
      <c r="R44" s="157"/>
      <c r="S44" s="158"/>
      <c r="T44" s="145"/>
      <c r="U44" s="148"/>
      <c r="V44" s="151">
        <f>SUM(V7:V43)</f>
        <v>4</v>
      </c>
      <c r="W44" s="151">
        <f t="shared" ref="W44:AA44" si="0">SUM(W7:W43)</f>
        <v>819982</v>
      </c>
      <c r="X44" s="151">
        <f t="shared" si="0"/>
        <v>0</v>
      </c>
      <c r="Y44" s="151">
        <f t="shared" si="0"/>
        <v>0</v>
      </c>
      <c r="Z44" s="151">
        <f t="shared" si="0"/>
        <v>0</v>
      </c>
      <c r="AA44" s="151">
        <f t="shared" si="0"/>
        <v>0</v>
      </c>
      <c r="AB44" s="157"/>
      <c r="AC44" s="157"/>
      <c r="AD44" s="157"/>
      <c r="AE44" s="157"/>
      <c r="AF44" s="157"/>
      <c r="AG44" s="157"/>
      <c r="AH44" s="154"/>
      <c r="AI44" s="157"/>
      <c r="AJ44" s="157"/>
      <c r="AK44" s="153">
        <f>W44+Z44</f>
        <v>819982</v>
      </c>
    </row>
    <row r="45" spans="1:37" s="50" customFormat="1" ht="93.75" x14ac:dyDescent="0.2">
      <c r="A45" s="49"/>
      <c r="B45" s="70" t="s">
        <v>131</v>
      </c>
      <c r="C45" s="70" t="s">
        <v>132</v>
      </c>
      <c r="D45" s="70" t="s">
        <v>327</v>
      </c>
      <c r="E45" s="70" t="s">
        <v>328</v>
      </c>
      <c r="F45" s="102"/>
      <c r="G45" s="102"/>
      <c r="H45" s="102"/>
      <c r="I45" s="102"/>
      <c r="J45" s="102"/>
      <c r="K45" s="102"/>
      <c r="L45" s="49" t="s">
        <v>88</v>
      </c>
      <c r="M45" s="49" t="s">
        <v>259</v>
      </c>
      <c r="N45" s="49"/>
      <c r="O45" s="49"/>
      <c r="P45" s="49"/>
      <c r="Q45" s="49"/>
      <c r="R45" s="49"/>
      <c r="S45" s="49"/>
      <c r="T45" s="43" t="s">
        <v>175</v>
      </c>
      <c r="U45" s="43" t="s">
        <v>139</v>
      </c>
      <c r="V45" s="88"/>
      <c r="W45" s="88"/>
      <c r="X45" s="88"/>
      <c r="Y45" s="88"/>
      <c r="Z45" s="88"/>
      <c r="AA45" s="88"/>
      <c r="AB45" s="68">
        <v>9</v>
      </c>
      <c r="AC45" s="68">
        <v>9</v>
      </c>
      <c r="AD45" s="68">
        <v>9</v>
      </c>
      <c r="AE45" s="68">
        <v>4</v>
      </c>
      <c r="AF45" s="68">
        <v>2</v>
      </c>
      <c r="AG45" s="49"/>
      <c r="AH45" s="49"/>
      <c r="AI45" s="49"/>
      <c r="AJ45" s="49" t="s">
        <v>89</v>
      </c>
      <c r="AK45" s="43" t="s">
        <v>21</v>
      </c>
    </row>
    <row r="46" spans="1:37" s="50" customFormat="1" ht="93.75" x14ac:dyDescent="0.2">
      <c r="A46" s="49"/>
      <c r="B46" s="71"/>
      <c r="C46" s="71"/>
      <c r="D46" s="71"/>
      <c r="E46" s="70" t="s">
        <v>261</v>
      </c>
      <c r="F46" s="72"/>
      <c r="G46" s="72"/>
      <c r="H46" s="72"/>
      <c r="I46" s="72"/>
      <c r="J46" s="72"/>
      <c r="K46" s="72"/>
      <c r="L46" s="68" t="s">
        <v>90</v>
      </c>
      <c r="M46" s="72" t="s">
        <v>453</v>
      </c>
      <c r="N46" s="68"/>
      <c r="O46" s="68"/>
      <c r="P46" s="49"/>
      <c r="Q46" s="68"/>
      <c r="R46" s="49"/>
      <c r="S46" s="68"/>
      <c r="T46" s="43" t="s">
        <v>176</v>
      </c>
      <c r="U46" s="43" t="s">
        <v>140</v>
      </c>
      <c r="V46" s="88"/>
      <c r="W46" s="88"/>
      <c r="X46" s="88"/>
      <c r="Y46" s="88"/>
      <c r="Z46" s="88"/>
      <c r="AA46" s="88"/>
      <c r="AB46" s="68">
        <v>9</v>
      </c>
      <c r="AC46" s="68">
        <v>9</v>
      </c>
      <c r="AD46" s="68">
        <v>9</v>
      </c>
      <c r="AE46" s="68">
        <v>4</v>
      </c>
      <c r="AF46" s="68">
        <v>2</v>
      </c>
      <c r="AG46" s="43"/>
      <c r="AH46" s="43"/>
      <c r="AI46" s="43"/>
      <c r="AJ46" s="64" t="s">
        <v>89</v>
      </c>
      <c r="AK46" s="43" t="s">
        <v>464</v>
      </c>
    </row>
    <row r="47" spans="1:37" x14ac:dyDescent="0.2">
      <c r="B47" s="26"/>
      <c r="C47" s="26"/>
      <c r="D47" s="26"/>
      <c r="E47" s="27"/>
    </row>
    <row r="48" spans="1:37" x14ac:dyDescent="0.2">
      <c r="B48" s="26"/>
      <c r="C48" s="26"/>
      <c r="D48" s="26"/>
      <c r="E48" s="27"/>
    </row>
    <row r="50" spans="2:4" ht="23.25" x14ac:dyDescent="0.2">
      <c r="B50" s="108" t="s">
        <v>320</v>
      </c>
      <c r="C50" s="109" t="s">
        <v>496</v>
      </c>
      <c r="D50" s="113"/>
    </row>
    <row r="51" spans="2:4" ht="23.25" x14ac:dyDescent="0.2">
      <c r="B51" s="107" t="s">
        <v>488</v>
      </c>
      <c r="C51" s="110">
        <f>W7+W16+W21+W36+W42</f>
        <v>123710</v>
      </c>
      <c r="D51" s="113">
        <v>3</v>
      </c>
    </row>
    <row r="52" spans="2:4" ht="23.25" x14ac:dyDescent="0.2">
      <c r="B52" s="107" t="s">
        <v>497</v>
      </c>
      <c r="C52" s="111">
        <v>120000</v>
      </c>
      <c r="D52" s="113">
        <v>1</v>
      </c>
    </row>
    <row r="53" spans="2:4" ht="23.25" x14ac:dyDescent="0.2">
      <c r="B53" s="112" t="s">
        <v>500</v>
      </c>
      <c r="C53" s="110">
        <f>W11+W24+W27+W30</f>
        <v>576272</v>
      </c>
      <c r="D53" s="113">
        <v>1</v>
      </c>
    </row>
    <row r="54" spans="2:4" ht="23.25" x14ac:dyDescent="0.2">
      <c r="B54" s="114" t="s">
        <v>36</v>
      </c>
      <c r="C54" s="115">
        <f>SUM(C51:C53)</f>
        <v>819982</v>
      </c>
    </row>
  </sheetData>
  <autoFilter ref="A1:AK46" xr:uid="{00000000-0009-0000-0000-000004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34">
    <mergeCell ref="A1:M1"/>
    <mergeCell ref="A2:M2"/>
    <mergeCell ref="A3:A6"/>
    <mergeCell ref="B3:B6"/>
    <mergeCell ref="C3:C6"/>
    <mergeCell ref="D3:D6"/>
    <mergeCell ref="E3:E6"/>
    <mergeCell ref="F3:K3"/>
    <mergeCell ref="L3:M5"/>
    <mergeCell ref="AK3:AK6"/>
    <mergeCell ref="F4:G5"/>
    <mergeCell ref="H4:I5"/>
    <mergeCell ref="J4:K5"/>
    <mergeCell ref="N3:S3"/>
    <mergeCell ref="AI5:AI6"/>
    <mergeCell ref="AJ5:AJ6"/>
    <mergeCell ref="U5:U6"/>
    <mergeCell ref="V5:X5"/>
    <mergeCell ref="Y5:AA5"/>
    <mergeCell ref="AB5:AB6"/>
    <mergeCell ref="AC5:AC6"/>
    <mergeCell ref="AD5:AD6"/>
    <mergeCell ref="N4:S4"/>
    <mergeCell ref="AE5:AE6"/>
    <mergeCell ref="AG5:AG6"/>
    <mergeCell ref="AH5:AH6"/>
    <mergeCell ref="T5:T6"/>
    <mergeCell ref="R5:S5"/>
    <mergeCell ref="AG3:AJ4"/>
    <mergeCell ref="N5:O5"/>
    <mergeCell ref="P5:Q5"/>
    <mergeCell ref="T3:AA4"/>
    <mergeCell ref="AB3:AF4"/>
    <mergeCell ref="AF5:AF6"/>
  </mergeCells>
  <pageMargins left="0.23622047244094491" right="0.23622047244094491" top="0.35433070866141736" bottom="0.35433070866141736" header="0.31496062992125984" footer="0.31496062992125984"/>
  <pageSetup paperSize="9" scale="75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I33"/>
  <sheetViews>
    <sheetView topLeftCell="F1" zoomScale="80" zoomScaleNormal="80" workbookViewId="0">
      <selection activeCell="P11" sqref="P11"/>
    </sheetView>
  </sheetViews>
  <sheetFormatPr defaultColWidth="9" defaultRowHeight="20.25" x14ac:dyDescent="0.2"/>
  <cols>
    <col min="1" max="1" width="8" style="241" customWidth="1"/>
    <col min="2" max="2" width="13.75" style="241" customWidth="1"/>
    <col min="3" max="3" width="14" style="241" customWidth="1"/>
    <col min="4" max="4" width="19.375" style="241" customWidth="1"/>
    <col min="5" max="5" width="23.375" style="241" customWidth="1"/>
    <col min="6" max="7" width="8" style="241" customWidth="1"/>
    <col min="8" max="9" width="7.375" style="241" customWidth="1"/>
    <col min="10" max="11" width="7.75" style="241" customWidth="1"/>
    <col min="12" max="13" width="9" style="241" customWidth="1"/>
    <col min="14" max="15" width="7.875" style="241" customWidth="1"/>
    <col min="16" max="17" width="7.75" style="241" customWidth="1"/>
    <col min="18" max="18" width="18.625" style="241" customWidth="1"/>
    <col min="19" max="19" width="22.125" style="241" customWidth="1"/>
    <col min="20" max="20" width="11" style="243" customWidth="1"/>
    <col min="21" max="21" width="12.125" style="243" customWidth="1"/>
    <col min="22" max="22" width="11.625" style="243" customWidth="1"/>
    <col min="23" max="23" width="12.25" style="243" customWidth="1"/>
    <col min="24" max="24" width="14.375" style="243" customWidth="1"/>
    <col min="25" max="25" width="12.875" style="243" customWidth="1"/>
    <col min="26" max="26" width="5.25" style="241" customWidth="1"/>
    <col min="27" max="27" width="4.875" style="241" customWidth="1"/>
    <col min="28" max="29" width="5.125" style="241" customWidth="1"/>
    <col min="30" max="30" width="4.625" style="241" customWidth="1"/>
    <col min="31" max="31" width="5.125" style="241" customWidth="1"/>
    <col min="32" max="32" width="6.625" style="241" customWidth="1"/>
    <col min="33" max="33" width="6.125" style="241" customWidth="1"/>
    <col min="34" max="34" width="7.375" style="241" customWidth="1"/>
    <col min="35" max="16384" width="9" style="241"/>
  </cols>
  <sheetData>
    <row r="1" spans="1:35" ht="19.5" x14ac:dyDescent="0.2">
      <c r="A1" s="458" t="s">
        <v>271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</row>
    <row r="2" spans="1:35" ht="19.5" x14ac:dyDescent="0.2">
      <c r="A2" s="459" t="s">
        <v>150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</row>
    <row r="3" spans="1:35" s="252" customFormat="1" ht="18.75" customHeight="1" x14ac:dyDescent="0.2">
      <c r="A3" s="389" t="s">
        <v>57</v>
      </c>
      <c r="B3" s="389" t="s">
        <v>60</v>
      </c>
      <c r="C3" s="389" t="s">
        <v>58</v>
      </c>
      <c r="D3" s="389" t="s">
        <v>152</v>
      </c>
      <c r="E3" s="389" t="s">
        <v>194</v>
      </c>
      <c r="F3" s="392" t="s">
        <v>431</v>
      </c>
      <c r="G3" s="393"/>
      <c r="H3" s="393"/>
      <c r="I3" s="393"/>
      <c r="J3" s="393"/>
      <c r="K3" s="394"/>
      <c r="L3" s="395" t="s">
        <v>432</v>
      </c>
      <c r="M3" s="396"/>
      <c r="N3" s="427"/>
      <c r="O3" s="435"/>
      <c r="P3" s="435"/>
      <c r="Q3" s="435"/>
      <c r="R3" s="403" t="s">
        <v>111</v>
      </c>
      <c r="S3" s="404"/>
      <c r="T3" s="404"/>
      <c r="U3" s="404"/>
      <c r="V3" s="404"/>
      <c r="W3" s="404"/>
      <c r="X3" s="404"/>
      <c r="Y3" s="405"/>
      <c r="Z3" s="443" t="s">
        <v>195</v>
      </c>
      <c r="AA3" s="444"/>
      <c r="AB3" s="444"/>
      <c r="AC3" s="444"/>
      <c r="AD3" s="445"/>
      <c r="AE3" s="449" t="s">
        <v>196</v>
      </c>
      <c r="AF3" s="450"/>
      <c r="AG3" s="450"/>
      <c r="AH3" s="451"/>
      <c r="AI3" s="455" t="s">
        <v>197</v>
      </c>
    </row>
    <row r="4" spans="1:35" s="252" customFormat="1" ht="18.75" x14ac:dyDescent="0.2">
      <c r="A4" s="390"/>
      <c r="B4" s="390"/>
      <c r="C4" s="390"/>
      <c r="D4" s="390"/>
      <c r="E4" s="390"/>
      <c r="F4" s="422" t="s">
        <v>43</v>
      </c>
      <c r="G4" s="422"/>
      <c r="H4" s="422" t="s">
        <v>44</v>
      </c>
      <c r="I4" s="422"/>
      <c r="J4" s="422" t="s">
        <v>45</v>
      </c>
      <c r="K4" s="422"/>
      <c r="L4" s="397"/>
      <c r="M4" s="398"/>
      <c r="N4" s="427" t="s">
        <v>50</v>
      </c>
      <c r="O4" s="435"/>
      <c r="P4" s="435"/>
      <c r="Q4" s="428"/>
      <c r="R4" s="406"/>
      <c r="S4" s="407"/>
      <c r="T4" s="407"/>
      <c r="U4" s="407"/>
      <c r="V4" s="407"/>
      <c r="W4" s="407"/>
      <c r="X4" s="407"/>
      <c r="Y4" s="408"/>
      <c r="Z4" s="446"/>
      <c r="AA4" s="447"/>
      <c r="AB4" s="447"/>
      <c r="AC4" s="447"/>
      <c r="AD4" s="448"/>
      <c r="AE4" s="452"/>
      <c r="AF4" s="453"/>
      <c r="AG4" s="453"/>
      <c r="AH4" s="454"/>
      <c r="AI4" s="456"/>
    </row>
    <row r="5" spans="1:35" s="252" customFormat="1" ht="21" x14ac:dyDescent="0.2">
      <c r="A5" s="390"/>
      <c r="B5" s="390"/>
      <c r="C5" s="390"/>
      <c r="D5" s="390"/>
      <c r="E5" s="390"/>
      <c r="F5" s="422"/>
      <c r="G5" s="422"/>
      <c r="H5" s="422"/>
      <c r="I5" s="422"/>
      <c r="J5" s="422"/>
      <c r="K5" s="422"/>
      <c r="L5" s="399"/>
      <c r="M5" s="400"/>
      <c r="N5" s="427" t="s">
        <v>49</v>
      </c>
      <c r="O5" s="428"/>
      <c r="P5" s="427" t="s">
        <v>217</v>
      </c>
      <c r="Q5" s="428"/>
      <c r="R5" s="381" t="s">
        <v>113</v>
      </c>
      <c r="S5" s="381" t="s">
        <v>189</v>
      </c>
      <c r="T5" s="434" t="s">
        <v>153</v>
      </c>
      <c r="U5" s="434"/>
      <c r="V5" s="434"/>
      <c r="W5" s="434" t="s">
        <v>154</v>
      </c>
      <c r="X5" s="434"/>
      <c r="Y5" s="434"/>
      <c r="Z5" s="442" t="s">
        <v>217</v>
      </c>
      <c r="AA5" s="442" t="s">
        <v>51</v>
      </c>
      <c r="AB5" s="442" t="s">
        <v>52</v>
      </c>
      <c r="AC5" s="442" t="s">
        <v>49</v>
      </c>
      <c r="AD5" s="442" t="s">
        <v>53</v>
      </c>
      <c r="AE5" s="441" t="s">
        <v>54</v>
      </c>
      <c r="AF5" s="441" t="s">
        <v>61</v>
      </c>
      <c r="AG5" s="441" t="s">
        <v>55</v>
      </c>
      <c r="AH5" s="441" t="s">
        <v>56</v>
      </c>
      <c r="AI5" s="456"/>
    </row>
    <row r="6" spans="1:35" s="252" customFormat="1" ht="42" x14ac:dyDescent="0.2">
      <c r="A6" s="391"/>
      <c r="B6" s="391"/>
      <c r="C6" s="391"/>
      <c r="D6" s="391"/>
      <c r="E6" s="391"/>
      <c r="F6" s="159" t="s">
        <v>99</v>
      </c>
      <c r="G6" s="159" t="s">
        <v>100</v>
      </c>
      <c r="H6" s="159" t="s">
        <v>99</v>
      </c>
      <c r="I6" s="159" t="s">
        <v>100</v>
      </c>
      <c r="J6" s="159" t="s">
        <v>99</v>
      </c>
      <c r="K6" s="159" t="s">
        <v>100</v>
      </c>
      <c r="L6" s="2" t="s">
        <v>46</v>
      </c>
      <c r="M6" s="2" t="s">
        <v>47</v>
      </c>
      <c r="N6" s="66" t="s">
        <v>99</v>
      </c>
      <c r="O6" s="66" t="s">
        <v>100</v>
      </c>
      <c r="P6" s="16" t="s">
        <v>99</v>
      </c>
      <c r="Q6" s="16" t="s">
        <v>100</v>
      </c>
      <c r="R6" s="382"/>
      <c r="S6" s="382"/>
      <c r="T6" s="17" t="s">
        <v>112</v>
      </c>
      <c r="U6" s="17" t="s">
        <v>95</v>
      </c>
      <c r="V6" s="17" t="s">
        <v>96</v>
      </c>
      <c r="W6" s="17" t="s">
        <v>112</v>
      </c>
      <c r="X6" s="17" t="s">
        <v>95</v>
      </c>
      <c r="Y6" s="17" t="s">
        <v>96</v>
      </c>
      <c r="Z6" s="442"/>
      <c r="AA6" s="442"/>
      <c r="AB6" s="442"/>
      <c r="AC6" s="442"/>
      <c r="AD6" s="442"/>
      <c r="AE6" s="441"/>
      <c r="AF6" s="441"/>
      <c r="AG6" s="441"/>
      <c r="AH6" s="441"/>
      <c r="AI6" s="457"/>
    </row>
    <row r="7" spans="1:35" ht="75" x14ac:dyDescent="0.2">
      <c r="A7" s="253" t="s">
        <v>1024</v>
      </c>
      <c r="B7" s="171" t="s">
        <v>324</v>
      </c>
      <c r="C7" s="171" t="s">
        <v>25</v>
      </c>
      <c r="D7" s="171" t="s">
        <v>219</v>
      </c>
      <c r="E7" s="171" t="s">
        <v>199</v>
      </c>
      <c r="F7" s="179"/>
      <c r="G7" s="179"/>
      <c r="H7" s="179"/>
      <c r="I7" s="179"/>
      <c r="J7" s="179"/>
      <c r="K7" s="179"/>
      <c r="L7" s="179" t="s">
        <v>148</v>
      </c>
      <c r="M7" s="179">
        <v>0</v>
      </c>
      <c r="N7" s="180"/>
      <c r="O7" s="180"/>
      <c r="P7" s="180"/>
      <c r="Q7" s="180"/>
      <c r="R7" s="53" t="s">
        <v>178</v>
      </c>
      <c r="S7" s="53" t="s">
        <v>22</v>
      </c>
      <c r="T7" s="84"/>
      <c r="U7" s="84"/>
      <c r="V7" s="84"/>
      <c r="W7" s="84"/>
      <c r="X7" s="84"/>
      <c r="Y7" s="84"/>
      <c r="Z7" s="179"/>
      <c r="AA7" s="53">
        <v>9</v>
      </c>
      <c r="AB7" s="53">
        <v>9</v>
      </c>
      <c r="AC7" s="179">
        <v>4</v>
      </c>
      <c r="AD7" s="179">
        <v>2</v>
      </c>
      <c r="AE7" s="179"/>
      <c r="AF7" s="179"/>
      <c r="AG7" s="179"/>
      <c r="AH7" s="254" t="s">
        <v>138</v>
      </c>
      <c r="AI7" s="208" t="s">
        <v>38</v>
      </c>
    </row>
    <row r="8" spans="1:35" ht="56.25" x14ac:dyDescent="0.2">
      <c r="A8" s="180"/>
      <c r="B8" s="171"/>
      <c r="C8" s="171"/>
      <c r="D8" s="171"/>
      <c r="E8" s="171" t="s">
        <v>200</v>
      </c>
      <c r="F8" s="179"/>
      <c r="G8" s="179"/>
      <c r="H8" s="179"/>
      <c r="I8" s="179"/>
      <c r="J8" s="179"/>
      <c r="K8" s="179"/>
      <c r="L8" s="179" t="s">
        <v>119</v>
      </c>
      <c r="M8" s="179">
        <v>5</v>
      </c>
      <c r="N8" s="179"/>
      <c r="O8" s="179"/>
      <c r="P8" s="179"/>
      <c r="Q8" s="179"/>
      <c r="R8" s="53"/>
      <c r="S8" s="53" t="s">
        <v>23</v>
      </c>
      <c r="T8" s="255"/>
      <c r="U8" s="255"/>
      <c r="V8" s="255"/>
      <c r="W8" s="255"/>
      <c r="X8" s="255"/>
      <c r="Y8" s="255"/>
      <c r="Z8" s="53">
        <v>9</v>
      </c>
      <c r="AA8" s="53">
        <v>9</v>
      </c>
      <c r="AB8" s="53">
        <v>9</v>
      </c>
      <c r="AC8" s="179"/>
      <c r="AD8" s="179"/>
      <c r="AE8" s="179"/>
      <c r="AF8" s="179"/>
      <c r="AG8" s="179"/>
      <c r="AH8" s="254" t="s">
        <v>138</v>
      </c>
      <c r="AI8" s="208" t="s">
        <v>38</v>
      </c>
    </row>
    <row r="9" spans="1:35" s="257" customFormat="1" ht="56.25" x14ac:dyDescent="0.2">
      <c r="A9" s="53"/>
      <c r="B9" s="171"/>
      <c r="C9" s="171"/>
      <c r="D9" s="171"/>
      <c r="E9" s="171" t="s">
        <v>201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53"/>
      <c r="S9" s="53" t="s">
        <v>336</v>
      </c>
      <c r="T9" s="256"/>
      <c r="U9" s="256">
        <v>8340000</v>
      </c>
      <c r="V9" s="256" t="s">
        <v>488</v>
      </c>
      <c r="W9" s="256"/>
      <c r="X9" s="256"/>
      <c r="Y9" s="256"/>
      <c r="Z9" s="53">
        <v>9</v>
      </c>
      <c r="AA9" s="53">
        <v>9</v>
      </c>
      <c r="AB9" s="53">
        <v>9</v>
      </c>
      <c r="AC9" s="53"/>
      <c r="AD9" s="53"/>
      <c r="AE9" s="53"/>
      <c r="AF9" s="53"/>
      <c r="AG9" s="53"/>
      <c r="AH9" s="226" t="s">
        <v>138</v>
      </c>
      <c r="AI9" s="53" t="s">
        <v>126</v>
      </c>
    </row>
    <row r="10" spans="1:35" s="257" customFormat="1" ht="56.25" x14ac:dyDescent="0.2">
      <c r="A10" s="53"/>
      <c r="B10" s="171"/>
      <c r="C10" s="171"/>
      <c r="D10" s="171"/>
      <c r="E10" s="171" t="s">
        <v>418</v>
      </c>
      <c r="F10" s="220"/>
      <c r="G10" s="258"/>
      <c r="H10" s="220"/>
      <c r="I10" s="258"/>
      <c r="J10" s="220"/>
      <c r="K10" s="258"/>
      <c r="L10" s="258" t="s">
        <v>420</v>
      </c>
      <c r="M10" s="258" t="s">
        <v>414</v>
      </c>
      <c r="N10" s="220"/>
      <c r="O10" s="258"/>
      <c r="P10" s="220"/>
      <c r="Q10" s="220"/>
      <c r="R10" s="53"/>
      <c r="S10" s="53"/>
      <c r="T10" s="256"/>
      <c r="U10" s="256"/>
      <c r="V10" s="256"/>
      <c r="W10" s="256"/>
      <c r="X10" s="256"/>
      <c r="Y10" s="256"/>
      <c r="Z10" s="53">
        <v>9</v>
      </c>
      <c r="AA10" s="53">
        <v>9</v>
      </c>
      <c r="AB10" s="53">
        <v>9</v>
      </c>
      <c r="AC10" s="53"/>
      <c r="AD10" s="53"/>
      <c r="AE10" s="53"/>
      <c r="AF10" s="53"/>
      <c r="AG10" s="53"/>
      <c r="AH10" s="226" t="s">
        <v>138</v>
      </c>
      <c r="AI10" s="53" t="s">
        <v>1150</v>
      </c>
    </row>
    <row r="11" spans="1:35" s="257" customFormat="1" ht="56.25" x14ac:dyDescent="0.2">
      <c r="A11" s="53"/>
      <c r="B11" s="171"/>
      <c r="C11" s="171"/>
      <c r="D11" s="171"/>
      <c r="E11" s="171" t="s">
        <v>416</v>
      </c>
      <c r="F11" s="220"/>
      <c r="G11" s="258"/>
      <c r="H11" s="220"/>
      <c r="I11" s="258"/>
      <c r="J11" s="220"/>
      <c r="K11" s="258"/>
      <c r="L11" s="258" t="s">
        <v>421</v>
      </c>
      <c r="M11" s="258" t="s">
        <v>417</v>
      </c>
      <c r="N11" s="220"/>
      <c r="O11" s="258"/>
      <c r="P11" s="220"/>
      <c r="Q11" s="220"/>
      <c r="R11" s="53"/>
      <c r="S11" s="53"/>
      <c r="T11" s="256"/>
      <c r="U11" s="256">
        <v>1450000</v>
      </c>
      <c r="V11" s="256" t="s">
        <v>488</v>
      </c>
      <c r="W11" s="256"/>
      <c r="X11" s="256"/>
      <c r="Y11" s="256"/>
      <c r="Z11" s="53">
        <v>9</v>
      </c>
      <c r="AA11" s="53">
        <v>9</v>
      </c>
      <c r="AB11" s="53">
        <v>9</v>
      </c>
      <c r="AC11" s="53"/>
      <c r="AD11" s="53"/>
      <c r="AE11" s="53"/>
      <c r="AF11" s="53"/>
      <c r="AG11" s="53"/>
      <c r="AH11" s="226" t="s">
        <v>138</v>
      </c>
      <c r="AI11" s="53" t="s">
        <v>1150</v>
      </c>
    </row>
    <row r="12" spans="1:35" s="257" customFormat="1" ht="56.25" x14ac:dyDescent="0.2">
      <c r="A12" s="53"/>
      <c r="B12" s="171"/>
      <c r="C12" s="171"/>
      <c r="D12" s="171"/>
      <c r="E12" s="171" t="s">
        <v>415</v>
      </c>
      <c r="F12" s="220"/>
      <c r="G12" s="259">
        <v>31.332313260043708</v>
      </c>
      <c r="H12" s="260"/>
      <c r="I12" s="259">
        <v>21.511076175946933</v>
      </c>
      <c r="J12" s="260"/>
      <c r="K12" s="259">
        <v>26.630699277407743</v>
      </c>
      <c r="L12" s="258" t="s">
        <v>422</v>
      </c>
      <c r="M12" s="258" t="s">
        <v>414</v>
      </c>
      <c r="N12" s="220"/>
      <c r="O12" s="258"/>
      <c r="P12" s="220"/>
      <c r="Q12" s="220"/>
      <c r="R12" s="53"/>
      <c r="S12" s="53"/>
      <c r="T12" s="256"/>
      <c r="U12" s="256">
        <v>300000</v>
      </c>
      <c r="V12" s="256" t="s">
        <v>488</v>
      </c>
      <c r="W12" s="256"/>
      <c r="X12" s="256"/>
      <c r="Y12" s="256"/>
      <c r="Z12" s="53">
        <v>9</v>
      </c>
      <c r="AA12" s="53">
        <v>9</v>
      </c>
      <c r="AB12" s="53">
        <v>9</v>
      </c>
      <c r="AC12" s="53"/>
      <c r="AD12" s="53"/>
      <c r="AE12" s="53"/>
      <c r="AF12" s="53"/>
      <c r="AG12" s="53"/>
      <c r="AH12" s="226" t="s">
        <v>138</v>
      </c>
      <c r="AI12" s="53" t="s">
        <v>126</v>
      </c>
    </row>
    <row r="13" spans="1:35" s="257" customFormat="1" ht="37.5" x14ac:dyDescent="0.2">
      <c r="A13" s="53"/>
      <c r="B13" s="171"/>
      <c r="C13" s="171"/>
      <c r="D13" s="171"/>
      <c r="E13" s="171" t="s">
        <v>419</v>
      </c>
      <c r="F13" s="220"/>
      <c r="G13" s="259">
        <v>81.31</v>
      </c>
      <c r="H13" s="220"/>
      <c r="I13" s="258">
        <v>96.34</v>
      </c>
      <c r="J13" s="220"/>
      <c r="K13" s="259">
        <v>93.48</v>
      </c>
      <c r="L13" s="258" t="s">
        <v>423</v>
      </c>
      <c r="M13" s="258">
        <v>70</v>
      </c>
      <c r="N13" s="220"/>
      <c r="O13" s="258"/>
      <c r="P13" s="220"/>
      <c r="Q13" s="220"/>
      <c r="R13" s="53"/>
      <c r="S13" s="53"/>
      <c r="T13" s="256"/>
      <c r="U13" s="256">
        <v>1700000</v>
      </c>
      <c r="V13" s="256" t="s">
        <v>488</v>
      </c>
      <c r="W13" s="256"/>
      <c r="X13" s="256"/>
      <c r="Y13" s="256"/>
      <c r="Z13" s="53">
        <v>9</v>
      </c>
      <c r="AA13" s="53">
        <v>9</v>
      </c>
      <c r="AB13" s="53">
        <v>9</v>
      </c>
      <c r="AC13" s="53"/>
      <c r="AD13" s="53"/>
      <c r="AE13" s="53"/>
      <c r="AF13" s="53"/>
      <c r="AG13" s="53"/>
      <c r="AH13" s="226" t="s">
        <v>138</v>
      </c>
      <c r="AI13" s="53" t="s">
        <v>126</v>
      </c>
    </row>
    <row r="14" spans="1:35" ht="112.5" x14ac:dyDescent="0.2">
      <c r="A14" s="180"/>
      <c r="B14" s="171"/>
      <c r="C14" s="171"/>
      <c r="D14" s="171"/>
      <c r="E14" s="171" t="s">
        <v>329</v>
      </c>
      <c r="F14" s="180"/>
      <c r="G14" s="180"/>
      <c r="H14" s="180"/>
      <c r="I14" s="180"/>
      <c r="J14" s="180"/>
      <c r="K14" s="180"/>
      <c r="L14" s="179" t="s">
        <v>88</v>
      </c>
      <c r="M14" s="179">
        <v>1</v>
      </c>
      <c r="N14" s="180"/>
      <c r="O14" s="180"/>
      <c r="P14" s="180"/>
      <c r="Q14" s="180"/>
      <c r="R14" s="53" t="s">
        <v>179</v>
      </c>
      <c r="S14" s="53" t="s">
        <v>40</v>
      </c>
      <c r="T14" s="255"/>
      <c r="U14" s="255"/>
      <c r="V14" s="255"/>
      <c r="W14" s="255"/>
      <c r="X14" s="255"/>
      <c r="Y14" s="255"/>
      <c r="Z14" s="180"/>
      <c r="AA14" s="180"/>
      <c r="AB14" s="180"/>
      <c r="AC14" s="53">
        <v>4</v>
      </c>
      <c r="AD14" s="180">
        <v>2</v>
      </c>
      <c r="AE14" s="180"/>
      <c r="AF14" s="180"/>
      <c r="AG14" s="180"/>
      <c r="AH14" s="180" t="s">
        <v>89</v>
      </c>
      <c r="AI14" s="261" t="s">
        <v>31</v>
      </c>
    </row>
    <row r="15" spans="1:35" ht="93.75" x14ac:dyDescent="0.2">
      <c r="A15" s="180"/>
      <c r="B15" s="171"/>
      <c r="C15" s="171"/>
      <c r="D15" s="171"/>
      <c r="E15" s="171" t="s">
        <v>330</v>
      </c>
      <c r="F15" s="180"/>
      <c r="G15" s="180"/>
      <c r="H15" s="180"/>
      <c r="I15" s="180"/>
      <c r="J15" s="180"/>
      <c r="K15" s="180"/>
      <c r="L15" s="180" t="s">
        <v>88</v>
      </c>
      <c r="M15" s="180">
        <v>1</v>
      </c>
      <c r="N15" s="180"/>
      <c r="O15" s="180"/>
      <c r="P15" s="180"/>
      <c r="Q15" s="180"/>
      <c r="R15" s="53"/>
      <c r="S15" s="53" t="s">
        <v>41</v>
      </c>
      <c r="T15" s="255">
        <v>4</v>
      </c>
      <c r="U15" s="255">
        <v>256948</v>
      </c>
      <c r="V15" s="255" t="s">
        <v>488</v>
      </c>
      <c r="W15" s="255"/>
      <c r="X15" s="255"/>
      <c r="Y15" s="255"/>
      <c r="Z15" s="180"/>
      <c r="AA15" s="53">
        <v>9</v>
      </c>
      <c r="AB15" s="53">
        <v>9</v>
      </c>
      <c r="AC15" s="180"/>
      <c r="AD15" s="180"/>
      <c r="AE15" s="180"/>
      <c r="AF15" s="180"/>
      <c r="AG15" s="180"/>
      <c r="AH15" s="180" t="s">
        <v>89</v>
      </c>
      <c r="AI15" s="261" t="s">
        <v>468</v>
      </c>
    </row>
    <row r="16" spans="1:35" ht="56.25" x14ac:dyDescent="0.2">
      <c r="A16" s="180"/>
      <c r="B16" s="171"/>
      <c r="C16" s="171"/>
      <c r="D16" s="171"/>
      <c r="E16" s="171" t="s">
        <v>331</v>
      </c>
      <c r="F16" s="180"/>
      <c r="G16" s="180"/>
      <c r="H16" s="180"/>
      <c r="I16" s="180"/>
      <c r="J16" s="180"/>
      <c r="K16" s="180"/>
      <c r="L16" s="180" t="s">
        <v>88</v>
      </c>
      <c r="M16" s="180">
        <v>2</v>
      </c>
      <c r="N16" s="180"/>
      <c r="O16" s="180"/>
      <c r="P16" s="180"/>
      <c r="Q16" s="180"/>
      <c r="R16" s="53"/>
      <c r="S16" s="53" t="s">
        <v>42</v>
      </c>
      <c r="T16" s="255"/>
      <c r="U16" s="255"/>
      <c r="V16" s="255"/>
      <c r="W16" s="255"/>
      <c r="X16" s="255"/>
      <c r="Y16" s="255"/>
      <c r="Z16" s="53">
        <v>9</v>
      </c>
      <c r="AA16" s="180"/>
      <c r="AB16" s="180"/>
      <c r="AC16" s="53">
        <v>4</v>
      </c>
      <c r="AD16" s="180"/>
      <c r="AE16" s="180"/>
      <c r="AF16" s="180"/>
      <c r="AG16" s="180"/>
      <c r="AH16" s="180" t="s">
        <v>89</v>
      </c>
      <c r="AI16" s="261" t="s">
        <v>685</v>
      </c>
    </row>
    <row r="17" spans="1:35" ht="112.5" x14ac:dyDescent="0.2">
      <c r="A17" s="180"/>
      <c r="B17" s="171"/>
      <c r="C17" s="171"/>
      <c r="D17" s="171"/>
      <c r="E17" s="171" t="s">
        <v>332</v>
      </c>
      <c r="F17" s="172"/>
      <c r="G17" s="172"/>
      <c r="H17" s="172"/>
      <c r="I17" s="172"/>
      <c r="J17" s="262"/>
      <c r="K17" s="180"/>
      <c r="L17" s="180"/>
      <c r="M17" s="179">
        <v>0</v>
      </c>
      <c r="N17" s="180"/>
      <c r="O17" s="180"/>
      <c r="P17" s="180"/>
      <c r="Q17" s="180"/>
      <c r="R17" s="53"/>
      <c r="S17" s="53" t="s">
        <v>333</v>
      </c>
      <c r="T17" s="255"/>
      <c r="U17" s="255"/>
      <c r="V17" s="255"/>
      <c r="W17" s="255"/>
      <c r="X17" s="255"/>
      <c r="Y17" s="255"/>
      <c r="Z17" s="53"/>
      <c r="AA17" s="180"/>
      <c r="AB17" s="180"/>
      <c r="AC17" s="53"/>
      <c r="AD17" s="180"/>
      <c r="AE17" s="180"/>
      <c r="AF17" s="180"/>
      <c r="AG17" s="180"/>
      <c r="AH17" s="180"/>
      <c r="AI17" s="261"/>
    </row>
    <row r="18" spans="1:35" ht="75" x14ac:dyDescent="0.2">
      <c r="A18" s="180"/>
      <c r="B18" s="171"/>
      <c r="C18" s="171"/>
      <c r="D18" s="171"/>
      <c r="E18" s="171" t="s">
        <v>282</v>
      </c>
      <c r="F18" s="180"/>
      <c r="G18" s="180"/>
      <c r="H18" s="180"/>
      <c r="I18" s="180"/>
      <c r="J18" s="180"/>
      <c r="K18" s="180"/>
      <c r="L18" s="180" t="s">
        <v>119</v>
      </c>
      <c r="M18" s="180">
        <v>1</v>
      </c>
      <c r="N18" s="180"/>
      <c r="O18" s="180"/>
      <c r="P18" s="180"/>
      <c r="Q18" s="180"/>
      <c r="R18" s="263" t="s">
        <v>180</v>
      </c>
      <c r="S18" s="53" t="s">
        <v>24</v>
      </c>
      <c r="T18" s="255"/>
      <c r="U18" s="255"/>
      <c r="V18" s="255"/>
      <c r="W18" s="255"/>
      <c r="X18" s="255"/>
      <c r="Y18" s="255"/>
      <c r="Z18" s="180"/>
      <c r="AA18" s="53">
        <v>9</v>
      </c>
      <c r="AB18" s="53">
        <v>9</v>
      </c>
      <c r="AC18" s="180">
        <v>4</v>
      </c>
      <c r="AD18" s="180">
        <v>2</v>
      </c>
      <c r="AE18" s="180"/>
      <c r="AF18" s="180"/>
      <c r="AG18" s="180"/>
      <c r="AH18" s="180" t="s">
        <v>105</v>
      </c>
      <c r="AI18" s="233" t="s">
        <v>469</v>
      </c>
    </row>
    <row r="19" spans="1:35" ht="56.25" x14ac:dyDescent="0.2">
      <c r="A19" s="180"/>
      <c r="B19" s="171"/>
      <c r="C19" s="171"/>
      <c r="D19" s="171"/>
      <c r="E19" s="171" t="s">
        <v>334</v>
      </c>
      <c r="F19" s="172"/>
      <c r="G19" s="172"/>
      <c r="H19" s="172"/>
      <c r="I19" s="172"/>
      <c r="J19" s="262"/>
      <c r="K19" s="262"/>
      <c r="L19" s="180"/>
      <c r="M19" s="264">
        <v>0</v>
      </c>
      <c r="N19" s="180"/>
      <c r="O19" s="180"/>
      <c r="P19" s="180"/>
      <c r="Q19" s="180"/>
      <c r="R19" s="263" t="s">
        <v>182</v>
      </c>
      <c r="S19" s="53" t="s">
        <v>130</v>
      </c>
      <c r="T19" s="255"/>
      <c r="U19" s="255"/>
      <c r="V19" s="255"/>
      <c r="W19" s="255"/>
      <c r="X19" s="255"/>
      <c r="Y19" s="255"/>
      <c r="Z19" s="180"/>
      <c r="AA19" s="180"/>
      <c r="AB19" s="180"/>
      <c r="AC19" s="180">
        <v>4</v>
      </c>
      <c r="AD19" s="180">
        <v>2</v>
      </c>
      <c r="AE19" s="180"/>
      <c r="AF19" s="180"/>
      <c r="AG19" s="180" t="s">
        <v>89</v>
      </c>
      <c r="AH19" s="180"/>
      <c r="AI19" s="233"/>
    </row>
    <row r="20" spans="1:35" ht="21" x14ac:dyDescent="0.2">
      <c r="A20" s="197"/>
      <c r="B20" s="197"/>
      <c r="C20" s="197"/>
      <c r="D20" s="197"/>
      <c r="E20" s="197"/>
      <c r="F20" s="199"/>
      <c r="G20" s="199"/>
      <c r="H20" s="199"/>
      <c r="I20" s="199"/>
      <c r="J20" s="265"/>
      <c r="K20" s="265"/>
      <c r="L20" s="197"/>
      <c r="M20" s="266"/>
      <c r="N20" s="197"/>
      <c r="O20" s="197"/>
      <c r="P20" s="197"/>
      <c r="Q20" s="197"/>
      <c r="R20" s="212"/>
      <c r="S20" s="197"/>
      <c r="T20" s="297">
        <f>SUM(T15:T19)</f>
        <v>4</v>
      </c>
      <c r="U20" s="297">
        <f>SUM(U15:U19)</f>
        <v>256948</v>
      </c>
      <c r="V20" s="297">
        <f t="shared" ref="V20:Y20" si="0">SUM(V15:V19)</f>
        <v>0</v>
      </c>
      <c r="W20" s="297">
        <f t="shared" si="0"/>
        <v>0</v>
      </c>
      <c r="X20" s="297">
        <f t="shared" si="0"/>
        <v>0</v>
      </c>
      <c r="Y20" s="297">
        <f t="shared" si="0"/>
        <v>0</v>
      </c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</row>
    <row r="21" spans="1:35" s="196" customFormat="1" ht="93.75" x14ac:dyDescent="0.2">
      <c r="A21" s="117"/>
      <c r="B21" s="208" t="s">
        <v>28</v>
      </c>
      <c r="C21" s="208" t="s">
        <v>26</v>
      </c>
      <c r="D21" s="208" t="s">
        <v>220</v>
      </c>
      <c r="E21" s="208" t="s">
        <v>202</v>
      </c>
      <c r="F21" s="172"/>
      <c r="G21" s="172"/>
      <c r="H21" s="172"/>
      <c r="I21" s="172"/>
      <c r="J21" s="262"/>
      <c r="K21" s="262"/>
      <c r="L21" s="264" t="s">
        <v>88</v>
      </c>
      <c r="M21" s="264">
        <v>1</v>
      </c>
      <c r="N21" s="264"/>
      <c r="O21" s="264"/>
      <c r="P21" s="172"/>
      <c r="Q21" s="172"/>
      <c r="R21" s="117" t="s">
        <v>181</v>
      </c>
      <c r="S21" s="117" t="s">
        <v>141</v>
      </c>
      <c r="T21" s="267"/>
      <c r="U21" s="267">
        <v>180000</v>
      </c>
      <c r="V21" s="267" t="s">
        <v>488</v>
      </c>
      <c r="W21" s="267"/>
      <c r="X21" s="267"/>
      <c r="Y21" s="267"/>
      <c r="Z21" s="172"/>
      <c r="AA21" s="172"/>
      <c r="AB21" s="172"/>
      <c r="AC21" s="172">
        <v>4</v>
      </c>
      <c r="AD21" s="172">
        <v>2</v>
      </c>
      <c r="AE21" s="172"/>
      <c r="AF21" s="172"/>
      <c r="AG21" s="172" t="s">
        <v>81</v>
      </c>
      <c r="AH21" s="172"/>
      <c r="AI21" s="172" t="s">
        <v>470</v>
      </c>
    </row>
    <row r="22" spans="1:35" s="196" customFormat="1" ht="56.25" x14ac:dyDescent="0.2">
      <c r="A22" s="117"/>
      <c r="B22" s="208"/>
      <c r="C22" s="208"/>
      <c r="D22" s="208"/>
      <c r="E22" s="208" t="s">
        <v>203</v>
      </c>
      <c r="F22" s="172"/>
      <c r="G22" s="172"/>
      <c r="H22" s="172"/>
      <c r="I22" s="172"/>
      <c r="J22" s="262"/>
      <c r="K22" s="262"/>
      <c r="L22" s="264" t="s">
        <v>88</v>
      </c>
      <c r="M22" s="264">
        <v>1</v>
      </c>
      <c r="N22" s="264"/>
      <c r="O22" s="262"/>
      <c r="P22" s="172"/>
      <c r="Q22" s="172"/>
      <c r="R22" s="117"/>
      <c r="S22" s="117" t="s">
        <v>142</v>
      </c>
      <c r="T22" s="267"/>
      <c r="U22" s="267">
        <f>649920+253500</f>
        <v>903420</v>
      </c>
      <c r="V22" s="267" t="s">
        <v>504</v>
      </c>
      <c r="W22" s="267"/>
      <c r="X22" s="267"/>
      <c r="Y22" s="267"/>
      <c r="Z22" s="172"/>
      <c r="AA22" s="172"/>
      <c r="AB22" s="172"/>
      <c r="AC22" s="172">
        <v>4</v>
      </c>
      <c r="AD22" s="172">
        <v>2</v>
      </c>
      <c r="AE22" s="172"/>
      <c r="AF22" s="172"/>
      <c r="AG22" s="172" t="s">
        <v>81</v>
      </c>
      <c r="AH22" s="172"/>
      <c r="AI22" s="172" t="s">
        <v>471</v>
      </c>
    </row>
    <row r="23" spans="1:35" s="196" customFormat="1" ht="56.25" x14ac:dyDescent="0.2">
      <c r="A23" s="117"/>
      <c r="B23" s="208"/>
      <c r="C23" s="208"/>
      <c r="D23" s="208"/>
      <c r="E23" s="208" t="s">
        <v>204</v>
      </c>
      <c r="F23" s="172"/>
      <c r="G23" s="172"/>
      <c r="H23" s="172"/>
      <c r="I23" s="172"/>
      <c r="J23" s="262"/>
      <c r="K23" s="262"/>
      <c r="L23" s="264" t="s">
        <v>88</v>
      </c>
      <c r="M23" s="264">
        <v>1</v>
      </c>
      <c r="N23" s="264"/>
      <c r="O23" s="264"/>
      <c r="P23" s="172"/>
      <c r="Q23" s="172"/>
      <c r="R23" s="117" t="s">
        <v>183</v>
      </c>
      <c r="S23" s="117" t="s">
        <v>143</v>
      </c>
      <c r="T23" s="267"/>
      <c r="U23" s="267"/>
      <c r="V23" s="267"/>
      <c r="W23" s="267"/>
      <c r="X23" s="267"/>
      <c r="Y23" s="267"/>
      <c r="Z23" s="172"/>
      <c r="AA23" s="172"/>
      <c r="AB23" s="172"/>
      <c r="AC23" s="172">
        <v>4</v>
      </c>
      <c r="AD23" s="172">
        <v>2</v>
      </c>
      <c r="AE23" s="172"/>
      <c r="AF23" s="172"/>
      <c r="AG23" s="172" t="s">
        <v>81</v>
      </c>
      <c r="AH23" s="172"/>
      <c r="AI23" s="172" t="s">
        <v>471</v>
      </c>
    </row>
    <row r="24" spans="1:35" s="196" customFormat="1" ht="37.5" x14ac:dyDescent="0.2">
      <c r="A24" s="117"/>
      <c r="B24" s="208"/>
      <c r="C24" s="208"/>
      <c r="D24" s="208"/>
      <c r="E24" s="208" t="s">
        <v>205</v>
      </c>
      <c r="F24" s="172"/>
      <c r="G24" s="172"/>
      <c r="H24" s="172"/>
      <c r="I24" s="172"/>
      <c r="J24" s="262"/>
      <c r="K24" s="262"/>
      <c r="L24" s="264" t="s">
        <v>88</v>
      </c>
      <c r="M24" s="264">
        <v>1</v>
      </c>
      <c r="N24" s="264"/>
      <c r="O24" s="264"/>
      <c r="P24" s="172"/>
      <c r="Q24" s="172"/>
      <c r="R24" s="117"/>
      <c r="S24" s="117" t="s">
        <v>144</v>
      </c>
      <c r="T24" s="267"/>
      <c r="U24" s="267"/>
      <c r="V24" s="267"/>
      <c r="W24" s="267"/>
      <c r="X24" s="267"/>
      <c r="Y24" s="267"/>
      <c r="Z24" s="172"/>
      <c r="AA24" s="172"/>
      <c r="AB24" s="172"/>
      <c r="AC24" s="172">
        <v>4</v>
      </c>
      <c r="AD24" s="172">
        <v>2</v>
      </c>
      <c r="AE24" s="172"/>
      <c r="AF24" s="172"/>
      <c r="AG24" s="172" t="s">
        <v>81</v>
      </c>
      <c r="AH24" s="172"/>
      <c r="AI24" s="172" t="s">
        <v>471</v>
      </c>
    </row>
    <row r="25" spans="1:35" s="196" customFormat="1" ht="56.25" x14ac:dyDescent="0.2">
      <c r="A25" s="117"/>
      <c r="B25" s="268"/>
      <c r="C25" s="268"/>
      <c r="D25" s="268"/>
      <c r="E25" s="268" t="s">
        <v>335</v>
      </c>
      <c r="F25" s="172"/>
      <c r="G25" s="172"/>
      <c r="H25" s="172"/>
      <c r="I25" s="172"/>
      <c r="J25" s="172"/>
      <c r="K25" s="172"/>
      <c r="L25" s="172">
        <v>100</v>
      </c>
      <c r="M25" s="227" t="s">
        <v>91</v>
      </c>
      <c r="N25" s="262"/>
      <c r="O25" s="227"/>
      <c r="P25" s="227"/>
      <c r="Q25" s="227"/>
      <c r="R25" s="53" t="s">
        <v>184</v>
      </c>
      <c r="S25" s="53" t="s">
        <v>145</v>
      </c>
      <c r="T25" s="255"/>
      <c r="U25" s="255"/>
      <c r="V25" s="255"/>
      <c r="W25" s="255"/>
      <c r="X25" s="255"/>
      <c r="Y25" s="255"/>
      <c r="Z25" s="172"/>
      <c r="AA25" s="172"/>
      <c r="AB25" s="172"/>
      <c r="AC25" s="172"/>
      <c r="AD25" s="172"/>
      <c r="AE25" s="117"/>
      <c r="AF25" s="117"/>
      <c r="AG25" s="172"/>
      <c r="AH25" s="211" t="s">
        <v>89</v>
      </c>
      <c r="AI25" s="117" t="s">
        <v>464</v>
      </c>
    </row>
    <row r="26" spans="1:35" s="196" customFormat="1" ht="21" x14ac:dyDescent="0.2">
      <c r="A26" s="197"/>
      <c r="B26" s="197"/>
      <c r="C26" s="197"/>
      <c r="D26" s="197"/>
      <c r="E26" s="197"/>
      <c r="F26" s="199"/>
      <c r="G26" s="199"/>
      <c r="H26" s="199"/>
      <c r="I26" s="199"/>
      <c r="J26" s="199"/>
      <c r="K26" s="199"/>
      <c r="L26" s="199"/>
      <c r="M26" s="230"/>
      <c r="N26" s="265"/>
      <c r="O26" s="230"/>
      <c r="P26" s="230"/>
      <c r="Q26" s="230"/>
      <c r="R26" s="197"/>
      <c r="S26" s="197"/>
      <c r="T26" s="297">
        <f>SUM(T21:T25)</f>
        <v>0</v>
      </c>
      <c r="U26" s="297">
        <f t="shared" ref="U26:Y26" si="1">SUM(U21:U25)</f>
        <v>1083420</v>
      </c>
      <c r="V26" s="297">
        <f t="shared" si="1"/>
        <v>0</v>
      </c>
      <c r="W26" s="297">
        <f t="shared" si="1"/>
        <v>0</v>
      </c>
      <c r="X26" s="297">
        <f t="shared" si="1"/>
        <v>0</v>
      </c>
      <c r="Y26" s="297">
        <f t="shared" si="1"/>
        <v>0</v>
      </c>
      <c r="Z26" s="199"/>
      <c r="AA26" s="199"/>
      <c r="AB26" s="199"/>
      <c r="AC26" s="199"/>
      <c r="AD26" s="199"/>
      <c r="AE26" s="197"/>
      <c r="AF26" s="197"/>
      <c r="AG26" s="199"/>
      <c r="AH26" s="236"/>
      <c r="AI26" s="197"/>
    </row>
    <row r="27" spans="1:35" s="270" customFormat="1" ht="131.25" x14ac:dyDescent="0.2">
      <c r="A27" s="117"/>
      <c r="B27" s="219" t="s">
        <v>29</v>
      </c>
      <c r="C27" s="219" t="s">
        <v>27</v>
      </c>
      <c r="D27" s="219" t="s">
        <v>221</v>
      </c>
      <c r="E27" s="219" t="s">
        <v>207</v>
      </c>
      <c r="F27" s="220"/>
      <c r="G27" s="220"/>
      <c r="H27" s="220"/>
      <c r="I27" s="220"/>
      <c r="J27" s="220"/>
      <c r="K27" s="220"/>
      <c r="L27" s="269" t="s">
        <v>88</v>
      </c>
      <c r="M27" s="269">
        <v>1</v>
      </c>
      <c r="N27" s="269"/>
      <c r="O27" s="269"/>
      <c r="P27" s="220"/>
      <c r="Q27" s="220"/>
      <c r="R27" s="53" t="s">
        <v>185</v>
      </c>
      <c r="S27" s="53" t="s">
        <v>146</v>
      </c>
      <c r="T27" s="256"/>
      <c r="U27" s="255"/>
      <c r="V27" s="255"/>
      <c r="W27" s="255">
        <v>1</v>
      </c>
      <c r="X27" s="255">
        <v>1986784</v>
      </c>
      <c r="Y27" s="255" t="s">
        <v>490</v>
      </c>
      <c r="Z27" s="220"/>
      <c r="AA27" s="220">
        <v>9</v>
      </c>
      <c r="AB27" s="220">
        <v>9</v>
      </c>
      <c r="AC27" s="220"/>
      <c r="AD27" s="220">
        <v>2</v>
      </c>
      <c r="AE27" s="220"/>
      <c r="AF27" s="220"/>
      <c r="AG27" s="220" t="s">
        <v>81</v>
      </c>
      <c r="AH27" s="220"/>
      <c r="AI27" s="53" t="s">
        <v>472</v>
      </c>
    </row>
    <row r="28" spans="1:35" ht="75" x14ac:dyDescent="0.2">
      <c r="A28" s="180"/>
      <c r="B28" s="219"/>
      <c r="C28" s="219"/>
      <c r="D28" s="219"/>
      <c r="E28" s="219" t="s">
        <v>208</v>
      </c>
      <c r="F28" s="179"/>
      <c r="G28" s="179"/>
      <c r="H28" s="179"/>
      <c r="I28" s="179"/>
      <c r="J28" s="179"/>
      <c r="K28" s="179"/>
      <c r="L28" s="264" t="s">
        <v>88</v>
      </c>
      <c r="M28" s="264">
        <v>1</v>
      </c>
      <c r="N28" s="264"/>
      <c r="O28" s="264"/>
      <c r="P28" s="172"/>
      <c r="Q28" s="172"/>
      <c r="R28" s="53"/>
      <c r="S28" s="53" t="s">
        <v>147</v>
      </c>
      <c r="T28" s="255"/>
      <c r="U28" s="255"/>
      <c r="V28" s="255"/>
      <c r="W28" s="255"/>
      <c r="X28" s="255"/>
      <c r="Y28" s="255"/>
      <c r="Z28" s="172"/>
      <c r="AA28" s="172">
        <v>9</v>
      </c>
      <c r="AB28" s="172">
        <v>9</v>
      </c>
      <c r="AC28" s="172"/>
      <c r="AD28" s="172">
        <v>2</v>
      </c>
      <c r="AE28" s="172"/>
      <c r="AF28" s="172"/>
      <c r="AG28" s="172" t="s">
        <v>81</v>
      </c>
      <c r="AH28" s="172"/>
      <c r="AI28" s="53" t="s">
        <v>473</v>
      </c>
    </row>
    <row r="30" spans="1:35" ht="23.25" x14ac:dyDescent="0.2">
      <c r="B30" s="271" t="s">
        <v>320</v>
      </c>
      <c r="C30" s="271" t="s">
        <v>496</v>
      </c>
    </row>
    <row r="31" spans="1:35" ht="23.25" x14ac:dyDescent="0.2">
      <c r="B31" s="271" t="s">
        <v>488</v>
      </c>
      <c r="C31" s="272">
        <f>U15+U21+U22</f>
        <v>1340368</v>
      </c>
      <c r="D31" s="241">
        <v>1</v>
      </c>
    </row>
    <row r="32" spans="1:35" ht="23.25" x14ac:dyDescent="0.2">
      <c r="B32" s="271" t="s">
        <v>490</v>
      </c>
      <c r="C32" s="272">
        <f>X27</f>
        <v>1986784</v>
      </c>
      <c r="D32" s="241">
        <v>1</v>
      </c>
    </row>
    <row r="33" spans="2:3" ht="23.25" x14ac:dyDescent="0.2">
      <c r="B33" s="271"/>
      <c r="C33" s="272">
        <f>C31+C32</f>
        <v>3327152</v>
      </c>
    </row>
  </sheetData>
  <autoFilter ref="A1:AI28" xr:uid="{00000000-0009-0000-0000-000005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33">
    <mergeCell ref="AI3:AI6"/>
    <mergeCell ref="F4:G5"/>
    <mergeCell ref="H4:I5"/>
    <mergeCell ref="J4:K5"/>
    <mergeCell ref="A1:M1"/>
    <mergeCell ref="A2:M2"/>
    <mergeCell ref="A3:A6"/>
    <mergeCell ref="B3:B6"/>
    <mergeCell ref="C3:C6"/>
    <mergeCell ref="D3:D6"/>
    <mergeCell ref="E3:E6"/>
    <mergeCell ref="F3:K3"/>
    <mergeCell ref="L3:M5"/>
    <mergeCell ref="N4:Q4"/>
    <mergeCell ref="N3:Q3"/>
    <mergeCell ref="R3:Y4"/>
    <mergeCell ref="Z3:AD4"/>
    <mergeCell ref="AE3:AH4"/>
    <mergeCell ref="R5:R6"/>
    <mergeCell ref="S5:S6"/>
    <mergeCell ref="T5:V5"/>
    <mergeCell ref="W5:Y5"/>
    <mergeCell ref="N5:O5"/>
    <mergeCell ref="P5:Q5"/>
    <mergeCell ref="AF5:AF6"/>
    <mergeCell ref="AG5:AG6"/>
    <mergeCell ref="AH5:AH6"/>
    <mergeCell ref="Z5:Z6"/>
    <mergeCell ref="AA5:AA6"/>
    <mergeCell ref="AB5:AB6"/>
    <mergeCell ref="AC5:AC6"/>
    <mergeCell ref="AD5:AD6"/>
    <mergeCell ref="AE5:AE6"/>
  </mergeCells>
  <pageMargins left="0.25" right="0.25" top="0.75" bottom="0.75" header="0.3" footer="0.3"/>
  <pageSetup paperSize="9" scale="8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Q201"/>
  <sheetViews>
    <sheetView view="pageBreakPreview" topLeftCell="A4" zoomScale="110" zoomScaleNormal="80" zoomScaleSheetLayoutView="110" workbookViewId="0">
      <selection activeCell="K19" sqref="K19"/>
    </sheetView>
  </sheetViews>
  <sheetFormatPr defaultColWidth="9.125" defaultRowHeight="18" x14ac:dyDescent="0.25"/>
  <cols>
    <col min="1" max="1" width="5.625" style="273" customWidth="1"/>
    <col min="2" max="2" width="3.75" style="273" customWidth="1"/>
    <col min="3" max="3" width="5.75" style="273" customWidth="1"/>
    <col min="4" max="4" width="16.625" style="273" customWidth="1"/>
    <col min="5" max="5" width="4.375" style="273" customWidth="1"/>
    <col min="6" max="6" width="4.75" style="273" customWidth="1"/>
    <col min="7" max="7" width="3.75" style="273" customWidth="1"/>
    <col min="8" max="8" width="41.5" style="281" customWidth="1"/>
    <col min="9" max="9" width="12.25" style="273" customWidth="1"/>
    <col min="10" max="10" width="7.875" style="273" customWidth="1"/>
    <col min="11" max="11" width="20.125" style="273" customWidth="1"/>
    <col min="12" max="12" width="15" style="273" bestFit="1" customWidth="1"/>
    <col min="13" max="13" width="5.75" style="273" customWidth="1"/>
    <col min="14" max="14" width="8.375" style="273" customWidth="1"/>
    <col min="15" max="15" width="6.75" style="273" customWidth="1"/>
    <col min="16" max="16" width="9.75" style="273" customWidth="1"/>
    <col min="17" max="17" width="12.125" style="273" bestFit="1" customWidth="1"/>
    <col min="18" max="16384" width="9.125" style="273"/>
  </cols>
  <sheetData>
    <row r="1" spans="1:17" ht="21" x14ac:dyDescent="0.35">
      <c r="A1" s="461" t="s">
        <v>1384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2"/>
      <c r="P1" s="461"/>
      <c r="Q1" s="462"/>
    </row>
    <row r="2" spans="1:17" ht="18.75" x14ac:dyDescent="0.3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4"/>
      <c r="Q2" s="275"/>
    </row>
    <row r="3" spans="1:17" ht="18.75" x14ac:dyDescent="0.25">
      <c r="A3" s="463" t="s">
        <v>62</v>
      </c>
      <c r="B3" s="463"/>
      <c r="C3" s="463"/>
      <c r="D3" s="463"/>
      <c r="E3" s="464" t="s">
        <v>63</v>
      </c>
      <c r="F3" s="464" t="s">
        <v>64</v>
      </c>
      <c r="G3" s="464" t="s">
        <v>822</v>
      </c>
      <c r="H3" s="464" t="s">
        <v>821</v>
      </c>
      <c r="I3" s="464" t="s">
        <v>66</v>
      </c>
      <c r="J3" s="464"/>
      <c r="K3" s="464" t="s">
        <v>67</v>
      </c>
      <c r="L3" s="464"/>
      <c r="M3" s="464"/>
      <c r="N3" s="464" t="s">
        <v>68</v>
      </c>
      <c r="O3" s="464"/>
      <c r="P3" s="464" t="s">
        <v>69</v>
      </c>
      <c r="Q3" s="464" t="s">
        <v>70</v>
      </c>
    </row>
    <row r="4" spans="1:17" ht="75" x14ac:dyDescent="0.25">
      <c r="A4" s="276" t="s">
        <v>71</v>
      </c>
      <c r="B4" s="276" t="s">
        <v>820</v>
      </c>
      <c r="C4" s="276" t="s">
        <v>73</v>
      </c>
      <c r="D4" s="276" t="s">
        <v>74</v>
      </c>
      <c r="E4" s="464"/>
      <c r="F4" s="464"/>
      <c r="G4" s="464"/>
      <c r="H4" s="464"/>
      <c r="I4" s="277" t="s">
        <v>75</v>
      </c>
      <c r="J4" s="277" t="s">
        <v>47</v>
      </c>
      <c r="K4" s="277" t="s">
        <v>76</v>
      </c>
      <c r="L4" s="277" t="s">
        <v>77</v>
      </c>
      <c r="M4" s="277" t="s">
        <v>78</v>
      </c>
      <c r="N4" s="277" t="s">
        <v>79</v>
      </c>
      <c r="O4" s="277" t="s">
        <v>80</v>
      </c>
      <c r="P4" s="464"/>
      <c r="Q4" s="464"/>
    </row>
    <row r="5" spans="1:17" s="116" customFormat="1" ht="18.75" x14ac:dyDescent="0.3">
      <c r="A5" s="143" t="s">
        <v>819</v>
      </c>
      <c r="B5" s="141"/>
      <c r="C5" s="141"/>
      <c r="D5" s="141"/>
      <c r="E5" s="141"/>
      <c r="F5" s="141"/>
      <c r="G5" s="141"/>
      <c r="H5" s="142"/>
      <c r="I5" s="141"/>
      <c r="J5" s="141"/>
      <c r="K5" s="141"/>
      <c r="L5" s="141"/>
      <c r="M5" s="141"/>
      <c r="N5" s="141"/>
      <c r="O5" s="141"/>
      <c r="P5" s="141"/>
      <c r="Q5" s="141"/>
    </row>
    <row r="6" spans="1:17" s="116" customFormat="1" ht="18.75" x14ac:dyDescent="0.3">
      <c r="A6" s="141"/>
      <c r="B6" s="143" t="s">
        <v>818</v>
      </c>
      <c r="C6" s="141"/>
      <c r="D6" s="141"/>
      <c r="E6" s="141"/>
      <c r="F6" s="141"/>
      <c r="G6" s="141"/>
      <c r="H6" s="142"/>
      <c r="I6" s="141"/>
      <c r="J6" s="141"/>
      <c r="K6" s="141"/>
      <c r="L6" s="141"/>
      <c r="M6" s="141"/>
      <c r="N6" s="141"/>
      <c r="O6" s="141"/>
      <c r="P6" s="141"/>
      <c r="Q6" s="141"/>
    </row>
    <row r="7" spans="1:17" s="116" customFormat="1" ht="18.75" x14ac:dyDescent="0.3">
      <c r="A7" s="118"/>
      <c r="B7" s="118"/>
      <c r="C7" s="118" t="s">
        <v>817</v>
      </c>
      <c r="D7" s="126"/>
      <c r="E7" s="118"/>
      <c r="F7" s="121"/>
      <c r="G7" s="121"/>
      <c r="H7" s="129"/>
      <c r="I7" s="126"/>
      <c r="J7" s="129"/>
      <c r="K7" s="129"/>
      <c r="L7" s="122"/>
      <c r="M7" s="129"/>
      <c r="N7" s="126"/>
      <c r="O7" s="129"/>
      <c r="P7" s="126"/>
      <c r="Q7" s="138"/>
    </row>
    <row r="8" spans="1:17" s="116" customFormat="1" ht="42.75" customHeight="1" x14ac:dyDescent="0.3">
      <c r="A8" s="118"/>
      <c r="B8" s="118"/>
      <c r="C8" s="118"/>
      <c r="D8" s="126" t="s">
        <v>816</v>
      </c>
      <c r="E8" s="118"/>
      <c r="F8" s="121"/>
      <c r="G8" s="121"/>
      <c r="H8" s="118" t="s">
        <v>815</v>
      </c>
      <c r="I8" s="126" t="s">
        <v>814</v>
      </c>
      <c r="J8" s="129"/>
      <c r="K8" s="140"/>
      <c r="L8" s="119">
        <f>SUM(L9:L19)</f>
        <v>18931796.5</v>
      </c>
      <c r="M8" s="129"/>
      <c r="N8" s="126" t="s">
        <v>813</v>
      </c>
      <c r="O8" s="129"/>
      <c r="P8" s="126" t="s">
        <v>812</v>
      </c>
      <c r="Q8" s="138" t="s">
        <v>480</v>
      </c>
    </row>
    <row r="9" spans="1:17" s="116" customFormat="1" ht="42" customHeight="1" x14ac:dyDescent="0.3">
      <c r="A9" s="118"/>
      <c r="B9" s="118"/>
      <c r="C9" s="118"/>
      <c r="D9" s="117" t="s">
        <v>811</v>
      </c>
      <c r="E9" s="118"/>
      <c r="F9" s="139"/>
      <c r="G9" s="139"/>
      <c r="H9" s="118" t="s">
        <v>810</v>
      </c>
      <c r="I9" s="118"/>
      <c r="J9" s="118"/>
      <c r="K9" s="118" t="s">
        <v>809</v>
      </c>
      <c r="L9" s="127">
        <v>8340000</v>
      </c>
      <c r="M9" s="118"/>
      <c r="N9" s="278">
        <v>23284</v>
      </c>
      <c r="O9" s="118"/>
      <c r="P9" s="279" t="s">
        <v>1286</v>
      </c>
      <c r="Q9" s="138"/>
    </row>
    <row r="10" spans="1:17" s="116" customFormat="1" ht="18.75" x14ac:dyDescent="0.3">
      <c r="A10" s="118"/>
      <c r="B10" s="118"/>
      <c r="C10" s="117"/>
      <c r="D10" s="160" t="s">
        <v>808</v>
      </c>
      <c r="E10" s="118"/>
      <c r="F10" s="121"/>
      <c r="G10" s="121"/>
      <c r="H10" s="118" t="s">
        <v>807</v>
      </c>
      <c r="I10" s="126"/>
      <c r="J10" s="129"/>
      <c r="K10" s="129" t="s">
        <v>806</v>
      </c>
      <c r="L10" s="122">
        <v>1450000</v>
      </c>
      <c r="M10" s="129"/>
      <c r="N10" s="126"/>
      <c r="O10" s="129"/>
      <c r="P10" s="126"/>
      <c r="Q10" s="138"/>
    </row>
    <row r="11" spans="1:17" s="116" customFormat="1" ht="18.75" x14ac:dyDescent="0.3">
      <c r="A11" s="118"/>
      <c r="B11" s="118"/>
      <c r="C11" s="117"/>
      <c r="D11" s="160" t="s">
        <v>805</v>
      </c>
      <c r="E11" s="118"/>
      <c r="F11" s="121"/>
      <c r="G11" s="121"/>
      <c r="H11" s="118" t="s">
        <v>804</v>
      </c>
      <c r="I11" s="126"/>
      <c r="J11" s="129"/>
      <c r="K11" s="129" t="s">
        <v>803</v>
      </c>
      <c r="L11" s="122">
        <v>1700000</v>
      </c>
      <c r="M11" s="129"/>
      <c r="N11" s="126"/>
      <c r="O11" s="129"/>
      <c r="P11" s="126"/>
      <c r="Q11" s="138"/>
    </row>
    <row r="12" spans="1:17" s="116" customFormat="1" ht="18.75" x14ac:dyDescent="0.3">
      <c r="A12" s="118"/>
      <c r="B12" s="118"/>
      <c r="C12" s="117"/>
      <c r="D12" s="160"/>
      <c r="E12" s="118"/>
      <c r="F12" s="121"/>
      <c r="G12" s="121"/>
      <c r="H12" s="118" t="s">
        <v>802</v>
      </c>
      <c r="I12" s="126"/>
      <c r="J12" s="129"/>
      <c r="K12" s="129" t="s">
        <v>801</v>
      </c>
      <c r="L12" s="122">
        <v>300000</v>
      </c>
      <c r="M12" s="129"/>
      <c r="N12" s="126"/>
      <c r="O12" s="129"/>
      <c r="P12" s="126"/>
      <c r="Q12" s="138"/>
    </row>
    <row r="13" spans="1:17" s="116" customFormat="1" ht="18.75" x14ac:dyDescent="0.3">
      <c r="A13" s="118"/>
      <c r="B13" s="118"/>
      <c r="C13" s="117"/>
      <c r="D13" s="160"/>
      <c r="E13" s="118"/>
      <c r="F13" s="121"/>
      <c r="G13" s="121"/>
      <c r="H13" s="118" t="s">
        <v>800</v>
      </c>
      <c r="I13" s="126"/>
      <c r="J13" s="129"/>
      <c r="K13" s="129" t="s">
        <v>799</v>
      </c>
      <c r="L13" s="122">
        <v>1386000</v>
      </c>
      <c r="M13" s="129"/>
      <c r="N13" s="126"/>
      <c r="O13" s="129"/>
      <c r="P13" s="126"/>
      <c r="Q13" s="138"/>
    </row>
    <row r="14" spans="1:17" s="116" customFormat="1" ht="18.75" x14ac:dyDescent="0.3">
      <c r="A14" s="118"/>
      <c r="B14" s="118"/>
      <c r="C14" s="117"/>
      <c r="D14" s="160"/>
      <c r="E14" s="118"/>
      <c r="F14" s="121"/>
      <c r="G14" s="121"/>
      <c r="H14" s="118" t="s">
        <v>798</v>
      </c>
      <c r="I14" s="126"/>
      <c r="J14" s="129"/>
      <c r="K14" s="129" t="s">
        <v>797</v>
      </c>
      <c r="L14" s="122">
        <v>2561280</v>
      </c>
      <c r="M14" s="129"/>
      <c r="N14" s="126"/>
      <c r="O14" s="129"/>
      <c r="P14" s="126"/>
      <c r="Q14" s="138"/>
    </row>
    <row r="15" spans="1:17" s="116" customFormat="1" ht="18.75" x14ac:dyDescent="0.3">
      <c r="A15" s="118"/>
      <c r="B15" s="118"/>
      <c r="C15" s="117"/>
      <c r="D15" s="160"/>
      <c r="E15" s="118"/>
      <c r="F15" s="121"/>
      <c r="G15" s="121"/>
      <c r="H15" s="118" t="s">
        <v>796</v>
      </c>
      <c r="I15" s="126"/>
      <c r="J15" s="129"/>
      <c r="K15" s="129" t="s">
        <v>795</v>
      </c>
      <c r="L15" s="122">
        <v>925000</v>
      </c>
      <c r="M15" s="129"/>
      <c r="N15" s="126"/>
      <c r="O15" s="129"/>
      <c r="P15" s="126"/>
      <c r="Q15" s="138"/>
    </row>
    <row r="16" spans="1:17" s="116" customFormat="1" ht="18.75" x14ac:dyDescent="0.3">
      <c r="A16" s="118"/>
      <c r="B16" s="118"/>
      <c r="C16" s="117"/>
      <c r="D16" s="160"/>
      <c r="E16" s="118"/>
      <c r="F16" s="121"/>
      <c r="G16" s="121"/>
      <c r="H16" s="118" t="s">
        <v>794</v>
      </c>
      <c r="I16" s="126"/>
      <c r="J16" s="129"/>
      <c r="K16" s="129" t="s">
        <v>793</v>
      </c>
      <c r="L16" s="122">
        <v>1445000</v>
      </c>
      <c r="M16" s="129"/>
      <c r="N16" s="126"/>
      <c r="O16" s="129"/>
      <c r="P16" s="126"/>
      <c r="Q16" s="138"/>
    </row>
    <row r="17" spans="1:17" s="116" customFormat="1" ht="18.75" x14ac:dyDescent="0.3">
      <c r="A17" s="118"/>
      <c r="B17" s="118"/>
      <c r="C17" s="117"/>
      <c r="D17" s="160"/>
      <c r="E17" s="118"/>
      <c r="F17" s="121"/>
      <c r="G17" s="121"/>
      <c r="H17" s="118" t="s">
        <v>792</v>
      </c>
      <c r="I17" s="126"/>
      <c r="J17" s="129"/>
      <c r="K17" s="129" t="s">
        <v>791</v>
      </c>
      <c r="L17" s="122">
        <v>170000</v>
      </c>
      <c r="M17" s="129"/>
      <c r="N17" s="126"/>
      <c r="O17" s="129"/>
      <c r="P17" s="126"/>
      <c r="Q17" s="138"/>
    </row>
    <row r="18" spans="1:17" s="116" customFormat="1" ht="18.75" x14ac:dyDescent="0.3">
      <c r="A18" s="118"/>
      <c r="B18" s="118"/>
      <c r="C18" s="117"/>
      <c r="D18" s="160"/>
      <c r="E18" s="118"/>
      <c r="F18" s="121"/>
      <c r="G18" s="121"/>
      <c r="H18" s="118"/>
      <c r="I18" s="126"/>
      <c r="J18" s="129"/>
      <c r="K18" s="129" t="s">
        <v>790</v>
      </c>
      <c r="L18" s="122">
        <v>280125.5</v>
      </c>
      <c r="M18" s="129"/>
      <c r="N18" s="126"/>
      <c r="O18" s="129"/>
      <c r="P18" s="126"/>
      <c r="Q18" s="138"/>
    </row>
    <row r="19" spans="1:17" s="116" customFormat="1" ht="18.75" x14ac:dyDescent="0.3">
      <c r="A19" s="118"/>
      <c r="B19" s="118"/>
      <c r="C19" s="117"/>
      <c r="D19" s="160"/>
      <c r="E19" s="118"/>
      <c r="F19" s="121"/>
      <c r="G19" s="121"/>
      <c r="H19" s="118"/>
      <c r="I19" s="126"/>
      <c r="J19" s="129"/>
      <c r="K19" s="129" t="s">
        <v>789</v>
      </c>
      <c r="L19" s="122">
        <v>374391</v>
      </c>
      <c r="M19" s="129"/>
      <c r="N19" s="126"/>
      <c r="O19" s="129"/>
      <c r="P19" s="126"/>
      <c r="Q19" s="138"/>
    </row>
    <row r="20" spans="1:17" s="116" customFormat="1" ht="18.75" x14ac:dyDescent="0.3">
      <c r="A20" s="118"/>
      <c r="B20" s="118"/>
      <c r="C20" s="117"/>
      <c r="D20" s="160"/>
      <c r="E20" s="118"/>
      <c r="F20" s="121"/>
      <c r="G20" s="121"/>
      <c r="H20" s="118"/>
      <c r="I20" s="126"/>
      <c r="J20" s="129"/>
      <c r="K20" s="129"/>
      <c r="L20" s="122"/>
      <c r="M20" s="129"/>
      <c r="N20" s="126"/>
      <c r="O20" s="129"/>
      <c r="P20" s="126"/>
      <c r="Q20" s="138"/>
    </row>
    <row r="21" spans="1:17" s="116" customFormat="1" ht="18.75" x14ac:dyDescent="0.3">
      <c r="A21" s="118"/>
      <c r="B21" s="118"/>
      <c r="C21" s="117"/>
      <c r="D21" s="160"/>
      <c r="E21" s="118"/>
      <c r="F21" s="121"/>
      <c r="G21" s="121"/>
      <c r="H21" s="118"/>
      <c r="I21" s="126"/>
      <c r="J21" s="129"/>
      <c r="K21" s="129"/>
      <c r="L21" s="122"/>
      <c r="M21" s="129"/>
      <c r="N21" s="126"/>
      <c r="O21" s="129"/>
      <c r="P21" s="126"/>
      <c r="Q21" s="138"/>
    </row>
    <row r="22" spans="1:17" s="116" customFormat="1" ht="18.75" x14ac:dyDescent="0.3">
      <c r="A22" s="118"/>
      <c r="B22" s="118"/>
      <c r="C22" s="129" t="s">
        <v>788</v>
      </c>
      <c r="D22" s="160"/>
      <c r="E22" s="118"/>
      <c r="F22" s="121"/>
      <c r="G22" s="121"/>
      <c r="H22" s="118"/>
      <c r="I22" s="138"/>
      <c r="J22" s="138"/>
      <c r="K22" s="118"/>
      <c r="L22" s="122"/>
      <c r="M22" s="118"/>
      <c r="N22" s="118"/>
      <c r="O22" s="118"/>
      <c r="P22" s="117"/>
      <c r="Q22" s="138"/>
    </row>
    <row r="23" spans="1:17" s="116" customFormat="1" ht="21.75" customHeight="1" x14ac:dyDescent="0.3">
      <c r="A23" s="118"/>
      <c r="B23" s="118"/>
      <c r="C23" s="129"/>
      <c r="D23" s="460" t="s">
        <v>787</v>
      </c>
      <c r="E23" s="118"/>
      <c r="F23" s="121"/>
      <c r="G23" s="121"/>
      <c r="H23" s="137" t="s">
        <v>707</v>
      </c>
      <c r="I23" s="137"/>
      <c r="J23" s="136"/>
      <c r="K23" s="118"/>
      <c r="L23" s="130">
        <f>SUM(L24:L35)</f>
        <v>260000</v>
      </c>
      <c r="M23" s="118" t="s">
        <v>709</v>
      </c>
      <c r="N23" s="118"/>
      <c r="O23" s="118"/>
      <c r="P23" s="117" t="s">
        <v>708</v>
      </c>
      <c r="Q23" s="138" t="s">
        <v>707</v>
      </c>
    </row>
    <row r="24" spans="1:17" s="116" customFormat="1" ht="18.75" x14ac:dyDescent="0.3">
      <c r="A24" s="118"/>
      <c r="B24" s="118"/>
      <c r="C24" s="129"/>
      <c r="D24" s="460"/>
      <c r="E24" s="118"/>
      <c r="F24" s="121"/>
      <c r="G24" s="121"/>
      <c r="H24" s="117" t="s">
        <v>739</v>
      </c>
      <c r="I24" s="117"/>
      <c r="J24" s="127"/>
      <c r="K24" s="118"/>
      <c r="L24" s="122">
        <v>0</v>
      </c>
      <c r="M24" s="118"/>
      <c r="N24" s="118"/>
      <c r="O24" s="118"/>
      <c r="P24" s="117"/>
      <c r="Q24" s="138"/>
    </row>
    <row r="25" spans="1:17" s="116" customFormat="1" ht="18.75" x14ac:dyDescent="0.3">
      <c r="A25" s="118"/>
      <c r="B25" s="118"/>
      <c r="C25" s="118"/>
      <c r="D25" s="460"/>
      <c r="E25" s="118"/>
      <c r="F25" s="121"/>
      <c r="G25" s="121"/>
      <c r="H25" s="117" t="s">
        <v>738</v>
      </c>
      <c r="I25" s="117"/>
      <c r="J25" s="127"/>
      <c r="K25" s="118"/>
      <c r="L25" s="122">
        <v>0</v>
      </c>
      <c r="M25" s="118"/>
      <c r="N25" s="118"/>
      <c r="O25" s="118"/>
      <c r="P25" s="117"/>
      <c r="Q25" s="138"/>
    </row>
    <row r="26" spans="1:17" s="116" customFormat="1" ht="18.75" x14ac:dyDescent="0.3">
      <c r="A26" s="118"/>
      <c r="B26" s="118"/>
      <c r="C26" s="117"/>
      <c r="D26" s="460"/>
      <c r="E26" s="118"/>
      <c r="F26" s="121"/>
      <c r="G26" s="121"/>
      <c r="H26" s="117" t="s">
        <v>737</v>
      </c>
      <c r="I26" s="117"/>
      <c r="J26" s="127"/>
      <c r="K26" s="118"/>
      <c r="L26" s="122">
        <v>0</v>
      </c>
      <c r="M26" s="118"/>
      <c r="N26" s="118"/>
      <c r="O26" s="118"/>
      <c r="P26" s="117"/>
      <c r="Q26" s="138"/>
    </row>
    <row r="27" spans="1:17" s="116" customFormat="1" ht="18.75" x14ac:dyDescent="0.3">
      <c r="A27" s="118"/>
      <c r="B27" s="118"/>
      <c r="C27" s="117"/>
      <c r="D27" s="460"/>
      <c r="E27" s="118"/>
      <c r="F27" s="121"/>
      <c r="G27" s="121"/>
      <c r="H27" s="117" t="s">
        <v>736</v>
      </c>
      <c r="I27" s="117"/>
      <c r="J27" s="127"/>
      <c r="K27" s="118"/>
      <c r="L27" s="122">
        <v>0</v>
      </c>
      <c r="M27" s="118"/>
      <c r="N27" s="118"/>
      <c r="O27" s="118"/>
      <c r="P27" s="117"/>
      <c r="Q27" s="138"/>
    </row>
    <row r="28" spans="1:17" s="116" customFormat="1" ht="18.75" x14ac:dyDescent="0.3">
      <c r="A28" s="118"/>
      <c r="B28" s="118"/>
      <c r="C28" s="117"/>
      <c r="D28" s="460"/>
      <c r="E28" s="118"/>
      <c r="F28" s="121"/>
      <c r="G28" s="121"/>
      <c r="H28" s="117" t="s">
        <v>733</v>
      </c>
      <c r="I28" s="117"/>
      <c r="J28" s="127"/>
      <c r="K28" s="118"/>
      <c r="L28" s="122">
        <v>0</v>
      </c>
      <c r="M28" s="118"/>
      <c r="N28" s="118"/>
      <c r="O28" s="118"/>
      <c r="P28" s="117"/>
      <c r="Q28" s="138"/>
    </row>
    <row r="29" spans="1:17" s="116" customFormat="1" ht="18.75" x14ac:dyDescent="0.3">
      <c r="A29" s="118"/>
      <c r="B29" s="118"/>
      <c r="C29" s="117"/>
      <c r="D29" s="460"/>
      <c r="E29" s="118"/>
      <c r="F29" s="121"/>
      <c r="G29" s="121"/>
      <c r="H29" s="117" t="s">
        <v>732</v>
      </c>
      <c r="I29" s="117"/>
      <c r="J29" s="127"/>
      <c r="K29" s="118"/>
      <c r="L29" s="122">
        <v>60000</v>
      </c>
      <c r="M29" s="118"/>
      <c r="N29" s="118"/>
      <c r="O29" s="118"/>
      <c r="P29" s="117"/>
      <c r="Q29" s="138"/>
    </row>
    <row r="30" spans="1:17" s="116" customFormat="1" ht="21.75" customHeight="1" x14ac:dyDescent="0.3">
      <c r="A30" s="118"/>
      <c r="B30" s="118"/>
      <c r="C30" s="117"/>
      <c r="D30" s="460" t="s">
        <v>786</v>
      </c>
      <c r="E30" s="118"/>
      <c r="F30" s="121"/>
      <c r="G30" s="121"/>
      <c r="H30" s="117" t="s">
        <v>785</v>
      </c>
      <c r="I30" s="117"/>
      <c r="J30" s="127"/>
      <c r="K30" s="118"/>
      <c r="L30" s="122">
        <v>50000</v>
      </c>
      <c r="M30" s="118"/>
      <c r="N30" s="118"/>
      <c r="O30" s="118"/>
      <c r="P30" s="117"/>
      <c r="Q30" s="138"/>
    </row>
    <row r="31" spans="1:17" s="116" customFormat="1" ht="18.75" x14ac:dyDescent="0.3">
      <c r="A31" s="118"/>
      <c r="B31" s="118"/>
      <c r="C31" s="117"/>
      <c r="D31" s="460"/>
      <c r="E31" s="118"/>
      <c r="F31" s="121"/>
      <c r="G31" s="121"/>
      <c r="H31" s="117" t="s">
        <v>729</v>
      </c>
      <c r="I31" s="117"/>
      <c r="J31" s="127"/>
      <c r="K31" s="118"/>
      <c r="L31" s="122">
        <v>0</v>
      </c>
      <c r="M31" s="118"/>
      <c r="N31" s="118"/>
      <c r="O31" s="118"/>
      <c r="P31" s="117"/>
      <c r="Q31" s="138"/>
    </row>
    <row r="32" spans="1:17" s="116" customFormat="1" ht="18.75" x14ac:dyDescent="0.3">
      <c r="A32" s="118"/>
      <c r="B32" s="118"/>
      <c r="C32" s="117"/>
      <c r="D32" s="460"/>
      <c r="E32" s="118"/>
      <c r="F32" s="121"/>
      <c r="G32" s="121"/>
      <c r="H32" s="117" t="s">
        <v>728</v>
      </c>
      <c r="I32" s="117"/>
      <c r="J32" s="127"/>
      <c r="K32" s="118"/>
      <c r="L32" s="122">
        <v>60000</v>
      </c>
      <c r="M32" s="118"/>
      <c r="N32" s="118"/>
      <c r="O32" s="118"/>
      <c r="P32" s="117"/>
      <c r="Q32" s="138"/>
    </row>
    <row r="33" spans="1:17" s="116" customFormat="1" ht="18.75" x14ac:dyDescent="0.3">
      <c r="A33" s="118"/>
      <c r="B33" s="118"/>
      <c r="C33" s="117"/>
      <c r="D33" s="460"/>
      <c r="E33" s="118"/>
      <c r="F33" s="121"/>
      <c r="G33" s="121"/>
      <c r="H33" s="117" t="s">
        <v>727</v>
      </c>
      <c r="I33" s="117"/>
      <c r="J33" s="127"/>
      <c r="K33" s="118"/>
      <c r="L33" s="122">
        <v>20000</v>
      </c>
      <c r="M33" s="118"/>
      <c r="N33" s="118"/>
      <c r="O33" s="118"/>
      <c r="P33" s="117"/>
      <c r="Q33" s="138"/>
    </row>
    <row r="34" spans="1:17" s="116" customFormat="1" ht="18.75" x14ac:dyDescent="0.3">
      <c r="A34" s="118"/>
      <c r="B34" s="118"/>
      <c r="C34" s="117"/>
      <c r="D34" s="460"/>
      <c r="E34" s="118"/>
      <c r="F34" s="121"/>
      <c r="G34" s="121"/>
      <c r="H34" s="117" t="s">
        <v>726</v>
      </c>
      <c r="I34" s="117"/>
      <c r="J34" s="127"/>
      <c r="K34" s="118"/>
      <c r="L34" s="122">
        <v>20000</v>
      </c>
      <c r="M34" s="118"/>
      <c r="N34" s="118"/>
      <c r="O34" s="118"/>
      <c r="P34" s="117"/>
      <c r="Q34" s="138"/>
    </row>
    <row r="35" spans="1:17" s="116" customFormat="1" ht="36" customHeight="1" x14ac:dyDescent="0.3">
      <c r="A35" s="118"/>
      <c r="B35" s="118"/>
      <c r="C35" s="117"/>
      <c r="D35" s="460"/>
      <c r="E35" s="118"/>
      <c r="F35" s="121"/>
      <c r="G35" s="121"/>
      <c r="H35" s="117" t="s">
        <v>724</v>
      </c>
      <c r="I35" s="117"/>
      <c r="J35" s="127"/>
      <c r="K35" s="118"/>
      <c r="L35" s="122">
        <v>50000</v>
      </c>
      <c r="M35" s="118"/>
      <c r="N35" s="118"/>
      <c r="O35" s="118"/>
      <c r="P35" s="117"/>
      <c r="Q35" s="138"/>
    </row>
    <row r="36" spans="1:17" s="116" customFormat="1" ht="18.75" x14ac:dyDescent="0.3">
      <c r="A36" s="118"/>
      <c r="B36" s="118"/>
      <c r="C36" s="117"/>
      <c r="D36" s="460"/>
      <c r="E36" s="118"/>
      <c r="F36" s="121"/>
      <c r="G36" s="121"/>
      <c r="H36" s="135"/>
      <c r="I36" s="134"/>
      <c r="J36" s="127"/>
      <c r="K36" s="118"/>
      <c r="L36" s="122"/>
      <c r="M36" s="118"/>
      <c r="N36" s="118"/>
      <c r="O36" s="118"/>
      <c r="P36" s="117"/>
      <c r="Q36" s="138"/>
    </row>
    <row r="37" spans="1:17" s="116" customFormat="1" ht="21.75" customHeight="1" x14ac:dyDescent="0.3">
      <c r="A37" s="118"/>
      <c r="B37" s="118"/>
      <c r="C37" s="117"/>
      <c r="D37" s="133"/>
      <c r="E37" s="118"/>
      <c r="F37" s="121"/>
      <c r="G37" s="121"/>
      <c r="H37" s="131" t="s">
        <v>784</v>
      </c>
      <c r="I37" s="131"/>
      <c r="J37" s="127"/>
      <c r="K37" s="118"/>
      <c r="L37" s="130">
        <f>SUM(L38:L72)</f>
        <v>775168.84</v>
      </c>
      <c r="M37" s="118" t="s">
        <v>488</v>
      </c>
      <c r="N37" s="118"/>
      <c r="O37" s="118"/>
      <c r="P37" s="117" t="s">
        <v>705</v>
      </c>
      <c r="Q37" s="138" t="s">
        <v>704</v>
      </c>
    </row>
    <row r="38" spans="1:17" s="116" customFormat="1" ht="18.75" x14ac:dyDescent="0.3">
      <c r="A38" s="118"/>
      <c r="B38" s="118"/>
      <c r="C38" s="117"/>
      <c r="D38" s="133"/>
      <c r="E38" s="118"/>
      <c r="F38" s="121"/>
      <c r="G38" s="121"/>
      <c r="H38" s="117" t="s">
        <v>739</v>
      </c>
      <c r="I38" s="117"/>
      <c r="J38" s="127"/>
      <c r="K38" s="118"/>
      <c r="L38" s="122"/>
      <c r="M38" s="118"/>
      <c r="N38" s="118"/>
      <c r="O38" s="118"/>
      <c r="P38" s="117"/>
      <c r="Q38" s="138"/>
    </row>
    <row r="39" spans="1:17" s="116" customFormat="1" ht="18.75" x14ac:dyDescent="0.3">
      <c r="A39" s="118"/>
      <c r="B39" s="118"/>
      <c r="C39" s="117"/>
      <c r="D39" s="133"/>
      <c r="E39" s="118"/>
      <c r="F39" s="121"/>
      <c r="G39" s="121"/>
      <c r="H39" s="117" t="s">
        <v>738</v>
      </c>
      <c r="I39" s="117"/>
      <c r="J39" s="127"/>
      <c r="K39" s="118"/>
      <c r="L39" s="122"/>
      <c r="M39" s="118"/>
      <c r="N39" s="118"/>
      <c r="O39" s="118"/>
      <c r="P39" s="117"/>
      <c r="Q39" s="138"/>
    </row>
    <row r="40" spans="1:17" s="116" customFormat="1" ht="18.75" x14ac:dyDescent="0.3">
      <c r="A40" s="118"/>
      <c r="B40" s="118"/>
      <c r="C40" s="117"/>
      <c r="D40" s="160"/>
      <c r="E40" s="118"/>
      <c r="F40" s="121"/>
      <c r="G40" s="121"/>
      <c r="H40" s="117" t="s">
        <v>783</v>
      </c>
      <c r="I40" s="117"/>
      <c r="J40" s="127"/>
      <c r="K40" s="118"/>
      <c r="L40" s="122">
        <v>164826.96</v>
      </c>
      <c r="M40" s="118"/>
      <c r="N40" s="118"/>
      <c r="O40" s="118"/>
      <c r="P40" s="117"/>
      <c r="Q40" s="280"/>
    </row>
    <row r="41" spans="1:17" s="116" customFormat="1" ht="18.75" x14ac:dyDescent="0.3">
      <c r="A41" s="118"/>
      <c r="B41" s="118"/>
      <c r="C41" s="117"/>
      <c r="D41" s="160"/>
      <c r="E41" s="118"/>
      <c r="F41" s="121"/>
      <c r="G41" s="121"/>
      <c r="H41" s="117" t="s">
        <v>782</v>
      </c>
      <c r="I41" s="117"/>
      <c r="J41" s="127"/>
      <c r="K41" s="118"/>
      <c r="L41" s="122">
        <v>3296.52</v>
      </c>
      <c r="M41" s="118"/>
      <c r="N41" s="118"/>
      <c r="O41" s="118"/>
      <c r="P41" s="117"/>
      <c r="Q41" s="138"/>
    </row>
    <row r="42" spans="1:17" s="116" customFormat="1" ht="18.75" x14ac:dyDescent="0.3">
      <c r="A42" s="118"/>
      <c r="B42" s="118"/>
      <c r="C42" s="117"/>
      <c r="D42" s="160"/>
      <c r="E42" s="118"/>
      <c r="F42" s="121"/>
      <c r="G42" s="121"/>
      <c r="H42" s="117" t="s">
        <v>781</v>
      </c>
      <c r="I42" s="117"/>
      <c r="J42" s="127"/>
      <c r="K42" s="118"/>
      <c r="L42" s="122">
        <v>8241.36</v>
      </c>
      <c r="M42" s="118"/>
      <c r="N42" s="118"/>
      <c r="O42" s="118"/>
      <c r="P42" s="117"/>
      <c r="Q42" s="138"/>
    </row>
    <row r="43" spans="1:17" s="116" customFormat="1" ht="18.75" x14ac:dyDescent="0.3">
      <c r="A43" s="118"/>
      <c r="B43" s="118"/>
      <c r="C43" s="117"/>
      <c r="D43" s="160"/>
      <c r="E43" s="118"/>
      <c r="F43" s="121"/>
      <c r="G43" s="121"/>
      <c r="H43" s="117" t="s">
        <v>737</v>
      </c>
      <c r="I43" s="117"/>
      <c r="J43" s="127"/>
      <c r="K43" s="118"/>
      <c r="L43" s="122"/>
      <c r="M43" s="118"/>
      <c r="N43" s="118"/>
      <c r="O43" s="118"/>
      <c r="P43" s="117"/>
      <c r="Q43" s="138"/>
    </row>
    <row r="44" spans="1:17" s="116" customFormat="1" ht="18.75" x14ac:dyDescent="0.3">
      <c r="A44" s="118"/>
      <c r="B44" s="118"/>
      <c r="C44" s="117"/>
      <c r="D44" s="160"/>
      <c r="E44" s="118"/>
      <c r="F44" s="121"/>
      <c r="G44" s="121"/>
      <c r="H44" s="117" t="s">
        <v>736</v>
      </c>
      <c r="I44" s="117"/>
      <c r="J44" s="127"/>
      <c r="K44" s="118"/>
      <c r="L44" s="122"/>
      <c r="M44" s="118"/>
      <c r="N44" s="118"/>
      <c r="O44" s="118"/>
      <c r="P44" s="117"/>
      <c r="Q44" s="138"/>
    </row>
    <row r="45" spans="1:17" s="116" customFormat="1" ht="18.75" x14ac:dyDescent="0.3">
      <c r="A45" s="118"/>
      <c r="B45" s="118"/>
      <c r="C45" s="117"/>
      <c r="D45" s="160"/>
      <c r="E45" s="118"/>
      <c r="F45" s="121"/>
      <c r="G45" s="121"/>
      <c r="H45" s="117" t="s">
        <v>735</v>
      </c>
      <c r="I45" s="117"/>
      <c r="J45" s="127"/>
      <c r="K45" s="118"/>
      <c r="L45" s="122">
        <v>50400</v>
      </c>
      <c r="M45" s="118"/>
      <c r="N45" s="118"/>
      <c r="O45" s="118"/>
      <c r="P45" s="117"/>
      <c r="Q45" s="280"/>
    </row>
    <row r="46" spans="1:17" s="116" customFormat="1" ht="18.75" x14ac:dyDescent="0.3">
      <c r="A46" s="118"/>
      <c r="B46" s="118"/>
      <c r="C46" s="117"/>
      <c r="D46" s="160"/>
      <c r="E46" s="118"/>
      <c r="F46" s="121"/>
      <c r="G46" s="121"/>
      <c r="H46" s="117" t="s">
        <v>780</v>
      </c>
      <c r="I46" s="117"/>
      <c r="J46" s="127"/>
      <c r="K46" s="118"/>
      <c r="L46" s="122">
        <v>175200</v>
      </c>
      <c r="M46" s="118"/>
      <c r="N46" s="118"/>
      <c r="O46" s="118"/>
      <c r="P46" s="117"/>
      <c r="Q46" s="138"/>
    </row>
    <row r="47" spans="1:17" s="116" customFormat="1" ht="18.75" x14ac:dyDescent="0.3">
      <c r="A47" s="118"/>
      <c r="B47" s="118"/>
      <c r="C47" s="117"/>
      <c r="D47" s="160"/>
      <c r="E47" s="118"/>
      <c r="F47" s="121"/>
      <c r="G47" s="121"/>
      <c r="H47" s="117" t="s">
        <v>768</v>
      </c>
      <c r="I47" s="117"/>
      <c r="J47" s="127"/>
      <c r="K47" s="118"/>
      <c r="L47" s="122">
        <v>5000</v>
      </c>
      <c r="M47" s="118"/>
      <c r="N47" s="118"/>
      <c r="O47" s="118"/>
      <c r="P47" s="117"/>
      <c r="Q47" s="138"/>
    </row>
    <row r="48" spans="1:17" s="116" customFormat="1" ht="18.75" x14ac:dyDescent="0.3">
      <c r="A48" s="118"/>
      <c r="B48" s="118"/>
      <c r="C48" s="117"/>
      <c r="D48" s="160"/>
      <c r="E48" s="118"/>
      <c r="F48" s="121"/>
      <c r="G48" s="121"/>
      <c r="H48" s="117" t="s">
        <v>733</v>
      </c>
      <c r="I48" s="117"/>
      <c r="J48" s="127"/>
      <c r="K48" s="118"/>
      <c r="L48" s="122"/>
      <c r="M48" s="118"/>
      <c r="N48" s="118"/>
      <c r="O48" s="118"/>
      <c r="P48" s="117"/>
      <c r="Q48" s="138"/>
    </row>
    <row r="49" spans="1:17" s="116" customFormat="1" ht="21.75" customHeight="1" x14ac:dyDescent="0.3">
      <c r="A49" s="118"/>
      <c r="B49" s="118"/>
      <c r="C49" s="117"/>
      <c r="D49" s="160"/>
      <c r="E49" s="118"/>
      <c r="F49" s="121"/>
      <c r="G49" s="121"/>
      <c r="H49" s="129" t="s">
        <v>732</v>
      </c>
      <c r="I49" s="129"/>
      <c r="J49" s="127"/>
      <c r="K49" s="118"/>
      <c r="L49" s="122">
        <v>20000</v>
      </c>
      <c r="M49" s="118"/>
      <c r="N49" s="118"/>
      <c r="O49" s="118"/>
      <c r="P49" s="117"/>
      <c r="Q49" s="280"/>
    </row>
    <row r="50" spans="1:17" s="116" customFormat="1" ht="21.75" customHeight="1" x14ac:dyDescent="0.3">
      <c r="A50" s="118"/>
      <c r="B50" s="118"/>
      <c r="C50" s="117"/>
      <c r="D50" s="160"/>
      <c r="E50" s="118"/>
      <c r="F50" s="121"/>
      <c r="G50" s="121"/>
      <c r="H50" s="129" t="s">
        <v>753</v>
      </c>
      <c r="I50" s="129"/>
      <c r="J50" s="127"/>
      <c r="K50" s="118"/>
      <c r="L50" s="122">
        <v>10000</v>
      </c>
      <c r="M50" s="118"/>
      <c r="N50" s="118"/>
      <c r="O50" s="118"/>
      <c r="P50" s="117"/>
      <c r="Q50" s="138"/>
    </row>
    <row r="51" spans="1:17" s="116" customFormat="1" ht="21.75" customHeight="1" x14ac:dyDescent="0.3">
      <c r="A51" s="118"/>
      <c r="B51" s="118"/>
      <c r="C51" s="117"/>
      <c r="D51" s="160"/>
      <c r="E51" s="118"/>
      <c r="F51" s="121"/>
      <c r="G51" s="121"/>
      <c r="H51" s="129" t="s">
        <v>752</v>
      </c>
      <c r="I51" s="129"/>
      <c r="J51" s="127"/>
      <c r="K51" s="118"/>
      <c r="L51" s="122">
        <v>66000</v>
      </c>
      <c r="M51" s="118"/>
      <c r="N51" s="118"/>
      <c r="O51" s="118"/>
      <c r="P51" s="117"/>
      <c r="Q51" s="138"/>
    </row>
    <row r="52" spans="1:17" s="116" customFormat="1" ht="18.75" x14ac:dyDescent="0.3">
      <c r="A52" s="118"/>
      <c r="B52" s="118"/>
      <c r="C52" s="117"/>
      <c r="D52" s="160"/>
      <c r="E52" s="118"/>
      <c r="F52" s="121"/>
      <c r="G52" s="121"/>
      <c r="H52" s="129" t="s">
        <v>751</v>
      </c>
      <c r="I52" s="126"/>
      <c r="J52" s="127"/>
      <c r="K52" s="132"/>
      <c r="L52" s="122">
        <v>78000</v>
      </c>
      <c r="M52" s="118"/>
      <c r="N52" s="118"/>
      <c r="O52" s="118"/>
      <c r="P52" s="117"/>
      <c r="Q52" s="138"/>
    </row>
    <row r="53" spans="1:17" s="116" customFormat="1" ht="21.75" customHeight="1" x14ac:dyDescent="0.3">
      <c r="A53" s="118"/>
      <c r="B53" s="118"/>
      <c r="C53" s="117"/>
      <c r="D53" s="160"/>
      <c r="E53" s="118"/>
      <c r="F53" s="121"/>
      <c r="G53" s="121"/>
      <c r="H53" s="129" t="s">
        <v>779</v>
      </c>
      <c r="I53" s="126"/>
      <c r="J53" s="127"/>
      <c r="K53" s="118"/>
      <c r="L53" s="122">
        <v>48000</v>
      </c>
      <c r="M53" s="118"/>
      <c r="N53" s="118"/>
      <c r="O53" s="118"/>
      <c r="P53" s="117"/>
      <c r="Q53" s="138"/>
    </row>
    <row r="54" spans="1:17" s="116" customFormat="1" ht="21.75" customHeight="1" x14ac:dyDescent="0.3">
      <c r="A54" s="118"/>
      <c r="B54" s="118"/>
      <c r="C54" s="117"/>
      <c r="D54" s="160"/>
      <c r="E54" s="118"/>
      <c r="F54" s="121"/>
      <c r="G54" s="121"/>
      <c r="H54" s="129" t="s">
        <v>778</v>
      </c>
      <c r="I54" s="126"/>
      <c r="J54" s="127"/>
      <c r="K54" s="118"/>
      <c r="L54" s="122">
        <v>7704</v>
      </c>
      <c r="M54" s="118"/>
      <c r="N54" s="118"/>
      <c r="O54" s="118"/>
      <c r="P54" s="117"/>
      <c r="Q54" s="138"/>
    </row>
    <row r="55" spans="1:17" s="116" customFormat="1" ht="18.75" x14ac:dyDescent="0.3">
      <c r="A55" s="118"/>
      <c r="B55" s="118"/>
      <c r="C55" s="117"/>
      <c r="D55" s="160"/>
      <c r="E55" s="118"/>
      <c r="F55" s="121"/>
      <c r="G55" s="121"/>
      <c r="H55" s="129" t="s">
        <v>750</v>
      </c>
      <c r="I55" s="126"/>
      <c r="J55" s="127"/>
      <c r="K55" s="118"/>
      <c r="L55" s="122">
        <v>20000</v>
      </c>
      <c r="M55" s="118"/>
      <c r="N55" s="118"/>
      <c r="O55" s="118"/>
      <c r="P55" s="117"/>
      <c r="Q55" s="138"/>
    </row>
    <row r="56" spans="1:17" s="116" customFormat="1" ht="18.75" x14ac:dyDescent="0.3">
      <c r="A56" s="118"/>
      <c r="B56" s="118"/>
      <c r="C56" s="117"/>
      <c r="D56" s="160"/>
      <c r="E56" s="118"/>
      <c r="F56" s="121"/>
      <c r="G56" s="121"/>
      <c r="H56" s="117" t="s">
        <v>729</v>
      </c>
      <c r="I56" s="117"/>
      <c r="J56" s="127"/>
      <c r="K56" s="118"/>
      <c r="L56" s="122"/>
      <c r="M56" s="118"/>
      <c r="N56" s="118"/>
      <c r="O56" s="118"/>
      <c r="P56" s="117"/>
      <c r="Q56" s="138"/>
    </row>
    <row r="57" spans="1:17" s="116" customFormat="1" ht="18.75" x14ac:dyDescent="0.3">
      <c r="A57" s="118"/>
      <c r="B57" s="118"/>
      <c r="C57" s="117"/>
      <c r="D57" s="160"/>
      <c r="E57" s="118"/>
      <c r="F57" s="121"/>
      <c r="G57" s="121"/>
      <c r="H57" s="117" t="s">
        <v>728</v>
      </c>
      <c r="I57" s="117"/>
      <c r="J57" s="127"/>
      <c r="K57" s="118"/>
      <c r="L57" s="122">
        <v>12000</v>
      </c>
      <c r="M57" s="118"/>
      <c r="N57" s="118"/>
      <c r="O57" s="118"/>
      <c r="P57" s="117"/>
      <c r="Q57" s="280"/>
    </row>
    <row r="58" spans="1:17" s="116" customFormat="1" ht="18.75" x14ac:dyDescent="0.3">
      <c r="A58" s="118"/>
      <c r="B58" s="118"/>
      <c r="C58" s="117"/>
      <c r="D58" s="160"/>
      <c r="E58" s="118"/>
      <c r="F58" s="121"/>
      <c r="G58" s="121"/>
      <c r="H58" s="117" t="s">
        <v>727</v>
      </c>
      <c r="I58" s="117"/>
      <c r="J58" s="127"/>
      <c r="K58" s="118"/>
      <c r="L58" s="122">
        <v>10000</v>
      </c>
      <c r="M58" s="118"/>
      <c r="N58" s="118"/>
      <c r="O58" s="118"/>
      <c r="P58" s="117"/>
      <c r="Q58" s="138"/>
    </row>
    <row r="59" spans="1:17" s="116" customFormat="1" ht="18.75" x14ac:dyDescent="0.3">
      <c r="A59" s="118"/>
      <c r="B59" s="118"/>
      <c r="C59" s="117"/>
      <c r="D59" s="160"/>
      <c r="E59" s="118"/>
      <c r="F59" s="121"/>
      <c r="G59" s="121"/>
      <c r="H59" s="117" t="s">
        <v>726</v>
      </c>
      <c r="I59" s="117"/>
      <c r="J59" s="127"/>
      <c r="K59" s="118"/>
      <c r="L59" s="122">
        <v>6000</v>
      </c>
      <c r="M59" s="118"/>
      <c r="N59" s="118"/>
      <c r="O59" s="118"/>
      <c r="P59" s="117"/>
      <c r="Q59" s="138"/>
    </row>
    <row r="60" spans="1:17" s="116" customFormat="1" ht="18.75" x14ac:dyDescent="0.3">
      <c r="A60" s="118"/>
      <c r="B60" s="118"/>
      <c r="C60" s="117"/>
      <c r="D60" s="160"/>
      <c r="E60" s="118"/>
      <c r="F60" s="121"/>
      <c r="G60" s="121"/>
      <c r="H60" s="117" t="s">
        <v>725</v>
      </c>
      <c r="I60" s="117"/>
      <c r="J60" s="127"/>
      <c r="K60" s="118"/>
      <c r="L60" s="122">
        <v>12000</v>
      </c>
      <c r="M60" s="118"/>
      <c r="N60" s="118"/>
      <c r="O60" s="118"/>
      <c r="P60" s="117"/>
      <c r="Q60" s="138"/>
    </row>
    <row r="61" spans="1:17" s="116" customFormat="1" ht="18.75" x14ac:dyDescent="0.3">
      <c r="A61" s="118"/>
      <c r="B61" s="118"/>
      <c r="C61" s="117"/>
      <c r="D61" s="160"/>
      <c r="E61" s="118"/>
      <c r="F61" s="121"/>
      <c r="G61" s="121"/>
      <c r="H61" s="117" t="s">
        <v>723</v>
      </c>
      <c r="I61" s="117"/>
      <c r="J61" s="127"/>
      <c r="K61" s="118"/>
      <c r="L61" s="122"/>
      <c r="M61" s="118"/>
      <c r="N61" s="118"/>
      <c r="O61" s="118"/>
      <c r="P61" s="117"/>
      <c r="Q61" s="138"/>
    </row>
    <row r="62" spans="1:17" s="116" customFormat="1" ht="18.75" x14ac:dyDescent="0.3">
      <c r="A62" s="118"/>
      <c r="B62" s="118"/>
      <c r="C62" s="117"/>
      <c r="D62" s="160"/>
      <c r="E62" s="118"/>
      <c r="F62" s="121"/>
      <c r="G62" s="121"/>
      <c r="H62" s="117" t="s">
        <v>777</v>
      </c>
      <c r="I62" s="117"/>
      <c r="J62" s="127"/>
      <c r="K62" s="118"/>
      <c r="L62" s="122">
        <v>1500</v>
      </c>
      <c r="M62" s="118"/>
      <c r="N62" s="118"/>
      <c r="O62" s="118"/>
      <c r="P62" s="117"/>
      <c r="Q62" s="138"/>
    </row>
    <row r="63" spans="1:17" s="116" customFormat="1" ht="18.75" x14ac:dyDescent="0.3">
      <c r="A63" s="118"/>
      <c r="B63" s="118"/>
      <c r="C63" s="117"/>
      <c r="D63" s="160"/>
      <c r="E63" s="118"/>
      <c r="F63" s="121"/>
      <c r="G63" s="121"/>
      <c r="H63" s="117" t="s">
        <v>722</v>
      </c>
      <c r="I63" s="117"/>
      <c r="J63" s="127"/>
      <c r="K63" s="118"/>
      <c r="L63" s="122"/>
      <c r="M63" s="118"/>
      <c r="N63" s="118"/>
      <c r="O63" s="118"/>
      <c r="P63" s="117"/>
      <c r="Q63" s="138"/>
    </row>
    <row r="64" spans="1:17" s="116" customFormat="1" ht="18.75" x14ac:dyDescent="0.3">
      <c r="A64" s="118"/>
      <c r="B64" s="118"/>
      <c r="C64" s="117"/>
      <c r="D64" s="160"/>
      <c r="E64" s="118"/>
      <c r="F64" s="121"/>
      <c r="G64" s="121"/>
      <c r="H64" s="117" t="s">
        <v>721</v>
      </c>
      <c r="I64" s="117"/>
      <c r="J64" s="127"/>
      <c r="K64" s="118"/>
      <c r="L64" s="122"/>
      <c r="M64" s="118"/>
      <c r="N64" s="118"/>
      <c r="O64" s="118"/>
      <c r="P64" s="117"/>
      <c r="Q64" s="280"/>
    </row>
    <row r="65" spans="1:17" s="116" customFormat="1" ht="18.75" x14ac:dyDescent="0.3">
      <c r="A65" s="118"/>
      <c r="B65" s="118"/>
      <c r="C65" s="117"/>
      <c r="D65" s="160"/>
      <c r="E65" s="118"/>
      <c r="F65" s="121"/>
      <c r="G65" s="121"/>
      <c r="H65" s="117" t="s">
        <v>776</v>
      </c>
      <c r="I65" s="117"/>
      <c r="J65" s="127"/>
      <c r="K65" s="118"/>
      <c r="L65" s="122">
        <v>7000</v>
      </c>
      <c r="M65" s="118"/>
      <c r="N65" s="118"/>
      <c r="O65" s="118"/>
      <c r="P65" s="117"/>
      <c r="Q65" s="138"/>
    </row>
    <row r="66" spans="1:17" s="116" customFormat="1" ht="18.75" x14ac:dyDescent="0.3">
      <c r="A66" s="118"/>
      <c r="B66" s="118"/>
      <c r="C66" s="117"/>
      <c r="D66" s="160"/>
      <c r="E66" s="118"/>
      <c r="F66" s="121"/>
      <c r="G66" s="121"/>
      <c r="H66" s="117" t="s">
        <v>775</v>
      </c>
      <c r="I66" s="117"/>
      <c r="J66" s="127"/>
      <c r="K66" s="118"/>
      <c r="L66" s="122">
        <v>8000</v>
      </c>
      <c r="M66" s="118"/>
      <c r="N66" s="118"/>
      <c r="O66" s="118"/>
      <c r="P66" s="117"/>
      <c r="Q66" s="138"/>
    </row>
    <row r="67" spans="1:17" s="116" customFormat="1" ht="18.75" x14ac:dyDescent="0.3">
      <c r="A67" s="118"/>
      <c r="B67" s="118"/>
      <c r="C67" s="117"/>
      <c r="D67" s="160"/>
      <c r="E67" s="118"/>
      <c r="F67" s="121"/>
      <c r="G67" s="121"/>
      <c r="H67" s="117" t="s">
        <v>774</v>
      </c>
      <c r="I67" s="117"/>
      <c r="J67" s="127"/>
      <c r="K67" s="118"/>
      <c r="L67" s="122">
        <v>2000</v>
      </c>
      <c r="M67" s="118"/>
      <c r="N67" s="118"/>
      <c r="O67" s="118"/>
      <c r="P67" s="117"/>
      <c r="Q67" s="138"/>
    </row>
    <row r="68" spans="1:17" s="116" customFormat="1" ht="18.75" x14ac:dyDescent="0.3">
      <c r="A68" s="118"/>
      <c r="B68" s="118"/>
      <c r="C68" s="117"/>
      <c r="D68" s="160"/>
      <c r="E68" s="118"/>
      <c r="F68" s="121"/>
      <c r="G68" s="121"/>
      <c r="H68" s="117" t="s">
        <v>773</v>
      </c>
      <c r="I68" s="117"/>
      <c r="J68" s="127"/>
      <c r="K68" s="118"/>
      <c r="L68" s="122">
        <v>25000</v>
      </c>
      <c r="M68" s="118"/>
      <c r="N68" s="118"/>
      <c r="O68" s="118"/>
      <c r="P68" s="117"/>
      <c r="Q68" s="138"/>
    </row>
    <row r="69" spans="1:17" s="116" customFormat="1" ht="18.75" x14ac:dyDescent="0.3">
      <c r="A69" s="118"/>
      <c r="B69" s="118"/>
      <c r="C69" s="117"/>
      <c r="D69" s="160"/>
      <c r="E69" s="118"/>
      <c r="F69" s="121"/>
      <c r="G69" s="121"/>
      <c r="H69" s="117" t="s">
        <v>772</v>
      </c>
      <c r="I69" s="117"/>
      <c r="J69" s="127"/>
      <c r="K69" s="118"/>
      <c r="L69" s="122">
        <v>5000</v>
      </c>
      <c r="M69" s="118"/>
      <c r="N69" s="118"/>
      <c r="O69" s="118"/>
      <c r="P69" s="117"/>
      <c r="Q69" s="138"/>
    </row>
    <row r="70" spans="1:17" s="116" customFormat="1" ht="18.75" x14ac:dyDescent="0.3">
      <c r="A70" s="118"/>
      <c r="B70" s="118"/>
      <c r="C70" s="117"/>
      <c r="D70" s="160"/>
      <c r="E70" s="118"/>
      <c r="F70" s="121"/>
      <c r="G70" s="121"/>
      <c r="H70" s="117" t="s">
        <v>718</v>
      </c>
      <c r="I70" s="117"/>
      <c r="J70" s="127"/>
      <c r="K70" s="118"/>
      <c r="L70" s="122"/>
      <c r="M70" s="118"/>
      <c r="N70" s="118"/>
      <c r="O70" s="118"/>
      <c r="P70" s="117"/>
      <c r="Q70" s="280"/>
    </row>
    <row r="71" spans="1:17" s="116" customFormat="1" ht="18.75" x14ac:dyDescent="0.3">
      <c r="A71" s="118"/>
      <c r="B71" s="118"/>
      <c r="C71" s="117"/>
      <c r="D71" s="160"/>
      <c r="E71" s="118"/>
      <c r="F71" s="121"/>
      <c r="G71" s="121"/>
      <c r="H71" s="117" t="s">
        <v>771</v>
      </c>
      <c r="I71" s="117"/>
      <c r="J71" s="127"/>
      <c r="K71" s="118"/>
      <c r="L71" s="122">
        <v>10000</v>
      </c>
      <c r="M71" s="118"/>
      <c r="N71" s="118"/>
      <c r="O71" s="118"/>
      <c r="P71" s="117"/>
      <c r="Q71" s="138"/>
    </row>
    <row r="72" spans="1:17" s="116" customFormat="1" ht="18.75" x14ac:dyDescent="0.3">
      <c r="A72" s="118"/>
      <c r="B72" s="118"/>
      <c r="C72" s="117"/>
      <c r="D72" s="160"/>
      <c r="E72" s="118"/>
      <c r="F72" s="121"/>
      <c r="G72" s="121"/>
      <c r="H72" s="117" t="s">
        <v>770</v>
      </c>
      <c r="I72" s="117"/>
      <c r="J72" s="127"/>
      <c r="K72" s="118"/>
      <c r="L72" s="122">
        <v>20000</v>
      </c>
      <c r="M72" s="118"/>
      <c r="N72" s="118"/>
      <c r="O72" s="118"/>
      <c r="P72" s="117"/>
      <c r="Q72" s="138"/>
    </row>
    <row r="73" spans="1:17" s="116" customFormat="1" ht="18.75" x14ac:dyDescent="0.3">
      <c r="A73" s="118"/>
      <c r="B73" s="118"/>
      <c r="C73" s="117"/>
      <c r="D73" s="160"/>
      <c r="E73" s="118"/>
      <c r="F73" s="121"/>
      <c r="G73" s="121"/>
      <c r="H73" s="131" t="s">
        <v>769</v>
      </c>
      <c r="I73" s="131"/>
      <c r="J73" s="127"/>
      <c r="K73" s="118"/>
      <c r="L73" s="130">
        <f>SUM(L74:L105)</f>
        <v>958800</v>
      </c>
      <c r="M73" s="118" t="s">
        <v>488</v>
      </c>
      <c r="N73" s="118"/>
      <c r="O73" s="118"/>
      <c r="P73" s="117" t="s">
        <v>702</v>
      </c>
      <c r="Q73" s="138" t="s">
        <v>701</v>
      </c>
    </row>
    <row r="74" spans="1:17" s="116" customFormat="1" ht="18.75" x14ac:dyDescent="0.3">
      <c r="A74" s="118"/>
      <c r="B74" s="118"/>
      <c r="C74" s="117"/>
      <c r="D74" s="160"/>
      <c r="E74" s="118"/>
      <c r="F74" s="121"/>
      <c r="G74" s="121"/>
      <c r="H74" s="117" t="s">
        <v>739</v>
      </c>
      <c r="I74" s="117"/>
      <c r="J74" s="127"/>
      <c r="K74" s="118"/>
      <c r="L74" s="122"/>
      <c r="M74" s="118"/>
      <c r="N74" s="118"/>
      <c r="O74" s="118"/>
      <c r="P74" s="117"/>
      <c r="Q74" s="138"/>
    </row>
    <row r="75" spans="1:17" s="116" customFormat="1" ht="18.75" x14ac:dyDescent="0.3">
      <c r="A75" s="118"/>
      <c r="B75" s="118"/>
      <c r="C75" s="117"/>
      <c r="D75" s="160"/>
      <c r="E75" s="118"/>
      <c r="F75" s="121"/>
      <c r="G75" s="121"/>
      <c r="H75" s="117" t="s">
        <v>738</v>
      </c>
      <c r="I75" s="117"/>
      <c r="J75" s="127"/>
      <c r="K75" s="118"/>
      <c r="L75" s="122"/>
      <c r="M75" s="118"/>
      <c r="N75" s="118"/>
      <c r="O75" s="118"/>
      <c r="P75" s="117"/>
      <c r="Q75" s="138"/>
    </row>
    <row r="76" spans="1:17" s="116" customFormat="1" ht="18.75" x14ac:dyDescent="0.3">
      <c r="A76" s="118"/>
      <c r="B76" s="118"/>
      <c r="C76" s="117"/>
      <c r="D76" s="160"/>
      <c r="E76" s="118"/>
      <c r="F76" s="121"/>
      <c r="G76" s="121"/>
      <c r="H76" s="117" t="s">
        <v>737</v>
      </c>
      <c r="I76" s="117"/>
      <c r="J76" s="127"/>
      <c r="K76" s="118"/>
      <c r="L76" s="122"/>
      <c r="M76" s="118"/>
      <c r="N76" s="118"/>
      <c r="O76" s="118"/>
      <c r="P76" s="117"/>
      <c r="Q76" s="138"/>
    </row>
    <row r="77" spans="1:17" s="116" customFormat="1" ht="18.75" x14ac:dyDescent="0.3">
      <c r="A77" s="118"/>
      <c r="B77" s="118"/>
      <c r="C77" s="117"/>
      <c r="D77" s="160"/>
      <c r="E77" s="118"/>
      <c r="F77" s="121"/>
      <c r="G77" s="121"/>
      <c r="H77" s="117" t="s">
        <v>736</v>
      </c>
      <c r="I77" s="117"/>
      <c r="J77" s="127"/>
      <c r="K77" s="118"/>
      <c r="L77" s="122"/>
      <c r="M77" s="118"/>
      <c r="N77" s="118"/>
      <c r="O77" s="118"/>
      <c r="P77" s="117"/>
      <c r="Q77" s="138"/>
    </row>
    <row r="78" spans="1:17" s="116" customFormat="1" ht="18.75" x14ac:dyDescent="0.3">
      <c r="A78" s="118"/>
      <c r="B78" s="118"/>
      <c r="C78" s="117"/>
      <c r="D78" s="160"/>
      <c r="E78" s="118"/>
      <c r="F78" s="121"/>
      <c r="G78" s="121"/>
      <c r="H78" s="117" t="s">
        <v>735</v>
      </c>
      <c r="I78" s="117"/>
      <c r="J78" s="127"/>
      <c r="K78" s="118"/>
      <c r="L78" s="122">
        <v>50000</v>
      </c>
      <c r="M78" s="118"/>
      <c r="N78" s="118"/>
      <c r="O78" s="118"/>
      <c r="P78" s="117"/>
      <c r="Q78" s="138"/>
    </row>
    <row r="79" spans="1:17" s="116" customFormat="1" ht="18.75" x14ac:dyDescent="0.3">
      <c r="A79" s="118"/>
      <c r="B79" s="118"/>
      <c r="C79" s="117"/>
      <c r="D79" s="160"/>
      <c r="E79" s="118"/>
      <c r="F79" s="121"/>
      <c r="G79" s="121"/>
      <c r="H79" s="117" t="s">
        <v>768</v>
      </c>
      <c r="I79" s="117"/>
      <c r="J79" s="127"/>
      <c r="K79" s="118"/>
      <c r="L79" s="122">
        <v>15000</v>
      </c>
      <c r="M79" s="118"/>
      <c r="N79" s="118"/>
      <c r="O79" s="118"/>
      <c r="P79" s="117"/>
      <c r="Q79" s="138"/>
    </row>
    <row r="80" spans="1:17" s="116" customFormat="1" ht="18.75" x14ac:dyDescent="0.3">
      <c r="A80" s="118"/>
      <c r="B80" s="118"/>
      <c r="C80" s="117"/>
      <c r="D80" s="160"/>
      <c r="E80" s="118"/>
      <c r="F80" s="121"/>
      <c r="G80" s="121"/>
      <c r="H80" s="117" t="s">
        <v>748</v>
      </c>
      <c r="I80" s="117"/>
      <c r="J80" s="127"/>
      <c r="K80" s="118"/>
      <c r="L80" s="122">
        <v>109800</v>
      </c>
      <c r="M80" s="118"/>
      <c r="N80" s="118"/>
      <c r="O80" s="118"/>
      <c r="P80" s="117"/>
      <c r="Q80" s="138"/>
    </row>
    <row r="81" spans="1:17" s="116" customFormat="1" ht="18.75" x14ac:dyDescent="0.3">
      <c r="A81" s="118"/>
      <c r="B81" s="118"/>
      <c r="C81" s="117"/>
      <c r="D81" s="160"/>
      <c r="E81" s="118"/>
      <c r="F81" s="121"/>
      <c r="G81" s="121"/>
      <c r="H81" s="117" t="s">
        <v>733</v>
      </c>
      <c r="I81" s="117"/>
      <c r="J81" s="127"/>
      <c r="K81" s="118"/>
      <c r="L81" s="122"/>
      <c r="M81" s="118"/>
      <c r="N81" s="118"/>
      <c r="O81" s="118"/>
      <c r="P81" s="117"/>
      <c r="Q81" s="138"/>
    </row>
    <row r="82" spans="1:17" s="116" customFormat="1" ht="18.75" x14ac:dyDescent="0.3">
      <c r="A82" s="118"/>
      <c r="B82" s="118"/>
      <c r="C82" s="117"/>
      <c r="D82" s="160"/>
      <c r="E82" s="118"/>
      <c r="F82" s="121"/>
      <c r="G82" s="121"/>
      <c r="H82" s="117" t="s">
        <v>732</v>
      </c>
      <c r="I82" s="117"/>
      <c r="J82" s="127"/>
      <c r="K82" s="118"/>
      <c r="L82" s="122">
        <v>5000</v>
      </c>
      <c r="M82" s="118"/>
      <c r="N82" s="118"/>
      <c r="O82" s="118"/>
      <c r="P82" s="117"/>
      <c r="Q82" s="280"/>
    </row>
    <row r="83" spans="1:17" s="116" customFormat="1" ht="18.75" x14ac:dyDescent="0.3">
      <c r="A83" s="118"/>
      <c r="B83" s="118"/>
      <c r="C83" s="117"/>
      <c r="D83" s="160"/>
      <c r="E83" s="118"/>
      <c r="F83" s="121"/>
      <c r="G83" s="121"/>
      <c r="H83" s="129" t="s">
        <v>767</v>
      </c>
      <c r="I83" s="126"/>
      <c r="J83" s="127"/>
      <c r="K83" s="118"/>
      <c r="L83" s="122">
        <v>75000</v>
      </c>
      <c r="M83" s="118"/>
      <c r="N83" s="118"/>
      <c r="O83" s="118"/>
      <c r="P83" s="117"/>
      <c r="Q83" s="280"/>
    </row>
    <row r="84" spans="1:17" s="116" customFormat="1" ht="18.75" x14ac:dyDescent="0.3">
      <c r="A84" s="118"/>
      <c r="B84" s="118"/>
      <c r="C84" s="117"/>
      <c r="D84" s="160"/>
      <c r="E84" s="118"/>
      <c r="F84" s="121"/>
      <c r="G84" s="121"/>
      <c r="H84" s="117" t="s">
        <v>731</v>
      </c>
      <c r="I84" s="117"/>
      <c r="J84" s="127"/>
      <c r="K84" s="118"/>
      <c r="L84" s="122">
        <v>10000</v>
      </c>
      <c r="M84" s="118"/>
      <c r="N84" s="118"/>
      <c r="O84" s="118"/>
      <c r="P84" s="117"/>
      <c r="Q84" s="138"/>
    </row>
    <row r="85" spans="1:17" s="116" customFormat="1" ht="18.75" customHeight="1" x14ac:dyDescent="0.3">
      <c r="A85" s="118"/>
      <c r="B85" s="118"/>
      <c r="C85" s="117"/>
      <c r="D85" s="160"/>
      <c r="E85" s="118"/>
      <c r="F85" s="121"/>
      <c r="G85" s="121"/>
      <c r="H85" s="117" t="s">
        <v>766</v>
      </c>
      <c r="I85" s="117"/>
      <c r="J85" s="127"/>
      <c r="K85" s="118"/>
      <c r="L85" s="122">
        <v>96000</v>
      </c>
      <c r="M85" s="118"/>
      <c r="N85" s="118"/>
      <c r="O85" s="118"/>
      <c r="P85" s="117"/>
      <c r="Q85" s="138"/>
    </row>
    <row r="86" spans="1:17" s="116" customFormat="1" ht="18.75" x14ac:dyDescent="0.3">
      <c r="A86" s="118"/>
      <c r="B86" s="118"/>
      <c r="C86" s="117"/>
      <c r="D86" s="160"/>
      <c r="E86" s="118"/>
      <c r="F86" s="121"/>
      <c r="G86" s="121"/>
      <c r="H86" s="117" t="s">
        <v>765</v>
      </c>
      <c r="I86" s="117"/>
      <c r="J86" s="127"/>
      <c r="K86" s="118"/>
      <c r="L86" s="122">
        <v>96000</v>
      </c>
      <c r="M86" s="118"/>
      <c r="N86" s="118"/>
      <c r="O86" s="118"/>
      <c r="P86" s="117"/>
      <c r="Q86" s="138"/>
    </row>
    <row r="87" spans="1:17" s="116" customFormat="1" ht="18.75" x14ac:dyDescent="0.3">
      <c r="A87" s="118"/>
      <c r="B87" s="118"/>
      <c r="C87" s="117"/>
      <c r="D87" s="160"/>
      <c r="E87" s="118"/>
      <c r="F87" s="121"/>
      <c r="G87" s="121"/>
      <c r="H87" s="117" t="s">
        <v>764</v>
      </c>
      <c r="I87" s="117"/>
      <c r="J87" s="127"/>
      <c r="K87" s="118"/>
      <c r="L87" s="122">
        <v>96000</v>
      </c>
      <c r="M87" s="118"/>
      <c r="N87" s="118"/>
      <c r="O87" s="118"/>
      <c r="P87" s="117"/>
      <c r="Q87" s="138"/>
    </row>
    <row r="88" spans="1:17" s="116" customFormat="1" ht="18.75" x14ac:dyDescent="0.3">
      <c r="A88" s="118"/>
      <c r="B88" s="118"/>
      <c r="C88" s="117"/>
      <c r="D88" s="160"/>
      <c r="E88" s="118"/>
      <c r="F88" s="121"/>
      <c r="G88" s="121"/>
      <c r="H88" s="117" t="s">
        <v>750</v>
      </c>
      <c r="I88" s="117"/>
      <c r="J88" s="127"/>
      <c r="K88" s="118"/>
      <c r="L88" s="122">
        <v>10000</v>
      </c>
      <c r="M88" s="118"/>
      <c r="N88" s="118"/>
      <c r="O88" s="118"/>
      <c r="P88" s="117"/>
      <c r="Q88" s="138"/>
    </row>
    <row r="89" spans="1:17" s="116" customFormat="1" ht="18.75" x14ac:dyDescent="0.3">
      <c r="A89" s="118"/>
      <c r="B89" s="118"/>
      <c r="C89" s="117"/>
      <c r="D89" s="160"/>
      <c r="E89" s="118"/>
      <c r="F89" s="121"/>
      <c r="G89" s="121"/>
      <c r="H89" s="117" t="s">
        <v>729</v>
      </c>
      <c r="I89" s="117"/>
      <c r="J89" s="127"/>
      <c r="K89" s="118"/>
      <c r="L89" s="122"/>
      <c r="M89" s="118"/>
      <c r="N89" s="118"/>
      <c r="O89" s="118"/>
      <c r="P89" s="117"/>
      <c r="Q89" s="138"/>
    </row>
    <row r="90" spans="1:17" s="116" customFormat="1" ht="18.75" x14ac:dyDescent="0.3">
      <c r="A90" s="118"/>
      <c r="B90" s="118"/>
      <c r="C90" s="117"/>
      <c r="D90" s="160"/>
      <c r="E90" s="118"/>
      <c r="F90" s="121"/>
      <c r="G90" s="121"/>
      <c r="H90" s="117" t="s">
        <v>728</v>
      </c>
      <c r="I90" s="117"/>
      <c r="J90" s="127"/>
      <c r="K90" s="118"/>
      <c r="L90" s="122">
        <v>20000</v>
      </c>
      <c r="M90" s="118"/>
      <c r="N90" s="118"/>
      <c r="O90" s="118"/>
      <c r="P90" s="117"/>
      <c r="Q90" s="280"/>
    </row>
    <row r="91" spans="1:17" s="116" customFormat="1" ht="18.75" x14ac:dyDescent="0.3">
      <c r="A91" s="118"/>
      <c r="B91" s="118"/>
      <c r="C91" s="117"/>
      <c r="D91" s="160"/>
      <c r="E91" s="118"/>
      <c r="F91" s="121"/>
      <c r="G91" s="121"/>
      <c r="H91" s="117" t="s">
        <v>727</v>
      </c>
      <c r="I91" s="117"/>
      <c r="J91" s="127"/>
      <c r="K91" s="118"/>
      <c r="L91" s="122">
        <v>20000</v>
      </c>
      <c r="M91" s="118"/>
      <c r="N91" s="118"/>
      <c r="O91" s="118"/>
      <c r="P91" s="117"/>
      <c r="Q91" s="138"/>
    </row>
    <row r="92" spans="1:17" s="116" customFormat="1" ht="18.75" x14ac:dyDescent="0.3">
      <c r="A92" s="118"/>
      <c r="B92" s="118"/>
      <c r="C92" s="117"/>
      <c r="D92" s="160"/>
      <c r="E92" s="118"/>
      <c r="F92" s="121"/>
      <c r="G92" s="121"/>
      <c r="H92" s="117" t="s">
        <v>726</v>
      </c>
      <c r="I92" s="117"/>
      <c r="J92" s="127"/>
      <c r="K92" s="118"/>
      <c r="L92" s="122">
        <v>15000</v>
      </c>
      <c r="M92" s="118"/>
      <c r="N92" s="118"/>
      <c r="O92" s="118"/>
      <c r="P92" s="117"/>
      <c r="Q92" s="138"/>
    </row>
    <row r="93" spans="1:17" s="116" customFormat="1" ht="18.75" x14ac:dyDescent="0.3">
      <c r="A93" s="118"/>
      <c r="B93" s="118"/>
      <c r="C93" s="117"/>
      <c r="D93" s="160"/>
      <c r="E93" s="118"/>
      <c r="F93" s="121"/>
      <c r="G93" s="121"/>
      <c r="H93" s="117" t="s">
        <v>763</v>
      </c>
      <c r="I93" s="117"/>
      <c r="J93" s="127"/>
      <c r="K93" s="118"/>
      <c r="L93" s="122">
        <v>5000</v>
      </c>
      <c r="M93" s="118"/>
      <c r="N93" s="118"/>
      <c r="O93" s="118"/>
      <c r="P93" s="117"/>
      <c r="Q93" s="138"/>
    </row>
    <row r="94" spans="1:17" s="116" customFormat="1" ht="18.75" x14ac:dyDescent="0.3">
      <c r="A94" s="118"/>
      <c r="B94" s="118"/>
      <c r="C94" s="117"/>
      <c r="D94" s="160"/>
      <c r="E94" s="118"/>
      <c r="F94" s="121"/>
      <c r="G94" s="121"/>
      <c r="H94" s="117" t="s">
        <v>762</v>
      </c>
      <c r="I94" s="117"/>
      <c r="J94" s="127"/>
      <c r="K94" s="118"/>
      <c r="L94" s="122">
        <v>5000</v>
      </c>
      <c r="M94" s="118"/>
      <c r="N94" s="118"/>
      <c r="O94" s="118"/>
      <c r="P94" s="117"/>
      <c r="Q94" s="138"/>
    </row>
    <row r="95" spans="1:17" s="116" customFormat="1" ht="18.75" customHeight="1" x14ac:dyDescent="0.3">
      <c r="A95" s="118"/>
      <c r="B95" s="118"/>
      <c r="C95" s="117"/>
      <c r="D95" s="160"/>
      <c r="E95" s="118"/>
      <c r="F95" s="121"/>
      <c r="G95" s="121"/>
      <c r="H95" s="117" t="s">
        <v>724</v>
      </c>
      <c r="I95" s="117"/>
      <c r="J95" s="127"/>
      <c r="K95" s="118"/>
      <c r="L95" s="122">
        <v>10000</v>
      </c>
      <c r="M95" s="118"/>
      <c r="N95" s="118"/>
      <c r="O95" s="118"/>
      <c r="P95" s="117"/>
      <c r="Q95" s="138"/>
    </row>
    <row r="96" spans="1:17" s="116" customFormat="1" ht="18.75" x14ac:dyDescent="0.3">
      <c r="A96" s="118"/>
      <c r="B96" s="118"/>
      <c r="C96" s="117"/>
      <c r="D96" s="160"/>
      <c r="E96" s="118"/>
      <c r="F96" s="121"/>
      <c r="G96" s="121"/>
      <c r="H96" s="117" t="s">
        <v>723</v>
      </c>
      <c r="I96" s="117"/>
      <c r="J96" s="127"/>
      <c r="K96" s="118"/>
      <c r="L96" s="122"/>
      <c r="M96" s="118"/>
      <c r="N96" s="118"/>
      <c r="O96" s="118"/>
      <c r="P96" s="117"/>
      <c r="Q96" s="138"/>
    </row>
    <row r="97" spans="1:17" s="116" customFormat="1" ht="18.75" x14ac:dyDescent="0.3">
      <c r="A97" s="118"/>
      <c r="B97" s="118"/>
      <c r="C97" s="117"/>
      <c r="D97" s="160"/>
      <c r="E97" s="118"/>
      <c r="F97" s="121"/>
      <c r="G97" s="121"/>
      <c r="H97" s="117" t="s">
        <v>761</v>
      </c>
      <c r="I97" s="117"/>
      <c r="J97" s="127"/>
      <c r="K97" s="118"/>
      <c r="L97" s="122">
        <v>5000</v>
      </c>
      <c r="M97" s="118"/>
      <c r="N97" s="118"/>
      <c r="O97" s="118"/>
      <c r="P97" s="117"/>
      <c r="Q97" s="280"/>
    </row>
    <row r="98" spans="1:17" s="116" customFormat="1" ht="18.75" x14ac:dyDescent="0.3">
      <c r="A98" s="118"/>
      <c r="B98" s="118"/>
      <c r="C98" s="117"/>
      <c r="D98" s="160"/>
      <c r="E98" s="118"/>
      <c r="F98" s="121"/>
      <c r="G98" s="121"/>
      <c r="H98" s="117" t="s">
        <v>760</v>
      </c>
      <c r="I98" s="117"/>
      <c r="J98" s="127"/>
      <c r="K98" s="118"/>
      <c r="L98" s="122">
        <v>50000</v>
      </c>
      <c r="M98" s="118"/>
      <c r="N98" s="118"/>
      <c r="O98" s="118"/>
      <c r="P98" s="117"/>
      <c r="Q98" s="138"/>
    </row>
    <row r="99" spans="1:17" s="116" customFormat="1" ht="18.75" x14ac:dyDescent="0.3">
      <c r="A99" s="118"/>
      <c r="B99" s="118"/>
      <c r="C99" s="117"/>
      <c r="D99" s="160"/>
      <c r="E99" s="118"/>
      <c r="F99" s="121"/>
      <c r="G99" s="121"/>
      <c r="H99" s="117" t="s">
        <v>759</v>
      </c>
      <c r="I99" s="117"/>
      <c r="J99" s="127"/>
      <c r="K99" s="118"/>
      <c r="L99" s="122">
        <v>200000</v>
      </c>
      <c r="M99" s="118"/>
      <c r="N99" s="118"/>
      <c r="O99" s="118"/>
      <c r="P99" s="117"/>
      <c r="Q99" s="138"/>
    </row>
    <row r="100" spans="1:17" s="116" customFormat="1" ht="18.75" x14ac:dyDescent="0.3">
      <c r="A100" s="118"/>
      <c r="B100" s="118"/>
      <c r="C100" s="117"/>
      <c r="D100" s="160"/>
      <c r="E100" s="118"/>
      <c r="F100" s="121"/>
      <c r="G100" s="121"/>
      <c r="H100" s="117" t="s">
        <v>758</v>
      </c>
      <c r="I100" s="117"/>
      <c r="J100" s="127"/>
      <c r="K100" s="118"/>
      <c r="L100" s="122">
        <v>2000</v>
      </c>
      <c r="M100" s="118"/>
      <c r="N100" s="118"/>
      <c r="O100" s="118"/>
      <c r="P100" s="117"/>
      <c r="Q100" s="138"/>
    </row>
    <row r="101" spans="1:17" s="116" customFormat="1" ht="18.75" x14ac:dyDescent="0.3">
      <c r="A101" s="118"/>
      <c r="B101" s="118"/>
      <c r="C101" s="117"/>
      <c r="D101" s="160"/>
      <c r="E101" s="118"/>
      <c r="F101" s="121"/>
      <c r="G101" s="121"/>
      <c r="H101" s="117" t="s">
        <v>722</v>
      </c>
      <c r="I101" s="117"/>
      <c r="J101" s="127"/>
      <c r="K101" s="118"/>
      <c r="L101" s="122"/>
      <c r="M101" s="118"/>
      <c r="N101" s="118"/>
      <c r="O101" s="118"/>
      <c r="P101" s="117"/>
      <c r="Q101" s="138"/>
    </row>
    <row r="102" spans="1:17" s="116" customFormat="1" ht="18.75" x14ac:dyDescent="0.3">
      <c r="A102" s="118"/>
      <c r="B102" s="118"/>
      <c r="C102" s="117"/>
      <c r="D102" s="160"/>
      <c r="E102" s="118"/>
      <c r="F102" s="121"/>
      <c r="G102" s="121"/>
      <c r="H102" s="117" t="s">
        <v>721</v>
      </c>
      <c r="I102" s="117"/>
      <c r="J102" s="127"/>
      <c r="K102" s="118"/>
      <c r="L102" s="122"/>
      <c r="M102" s="118"/>
      <c r="N102" s="118"/>
      <c r="O102" s="118"/>
      <c r="P102" s="117"/>
      <c r="Q102" s="138"/>
    </row>
    <row r="103" spans="1:17" s="116" customFormat="1" ht="18.75" x14ac:dyDescent="0.3">
      <c r="A103" s="118"/>
      <c r="B103" s="118"/>
      <c r="C103" s="117"/>
      <c r="D103" s="160"/>
      <c r="E103" s="118"/>
      <c r="F103" s="121"/>
      <c r="G103" s="121"/>
      <c r="H103" s="117" t="s">
        <v>757</v>
      </c>
      <c r="I103" s="117"/>
      <c r="J103" s="127"/>
      <c r="K103" s="118"/>
      <c r="L103" s="122">
        <v>19000</v>
      </c>
      <c r="M103" s="118"/>
      <c r="N103" s="118"/>
      <c r="O103" s="118"/>
      <c r="P103" s="117"/>
      <c r="Q103" s="138"/>
    </row>
    <row r="104" spans="1:17" s="116" customFormat="1" ht="18.75" x14ac:dyDescent="0.3">
      <c r="A104" s="118"/>
      <c r="B104" s="118"/>
      <c r="C104" s="117"/>
      <c r="D104" s="160"/>
      <c r="E104" s="118"/>
      <c r="F104" s="121"/>
      <c r="G104" s="121"/>
      <c r="H104" s="117" t="s">
        <v>756</v>
      </c>
      <c r="I104" s="117"/>
      <c r="J104" s="127"/>
      <c r="K104" s="118"/>
      <c r="L104" s="122">
        <v>25000</v>
      </c>
      <c r="M104" s="118"/>
      <c r="N104" s="118"/>
      <c r="O104" s="118"/>
      <c r="P104" s="117"/>
      <c r="Q104" s="138"/>
    </row>
    <row r="105" spans="1:17" s="116" customFormat="1" ht="18.75" x14ac:dyDescent="0.3">
      <c r="A105" s="118"/>
      <c r="B105" s="118"/>
      <c r="C105" s="117"/>
      <c r="D105" s="160"/>
      <c r="E105" s="118"/>
      <c r="F105" s="121"/>
      <c r="G105" s="121"/>
      <c r="H105" s="117" t="s">
        <v>755</v>
      </c>
      <c r="I105" s="117"/>
      <c r="J105" s="127"/>
      <c r="K105" s="118"/>
      <c r="L105" s="122">
        <v>20000</v>
      </c>
      <c r="M105" s="118"/>
      <c r="N105" s="118"/>
      <c r="O105" s="118"/>
      <c r="P105" s="117"/>
      <c r="Q105" s="138"/>
    </row>
    <row r="106" spans="1:17" s="116" customFormat="1" ht="18.75" x14ac:dyDescent="0.3">
      <c r="A106" s="118"/>
      <c r="B106" s="118"/>
      <c r="C106" s="117"/>
      <c r="D106" s="160"/>
      <c r="E106" s="118"/>
      <c r="F106" s="121"/>
      <c r="G106" s="121"/>
      <c r="H106" s="131" t="s">
        <v>754</v>
      </c>
      <c r="I106" s="131"/>
      <c r="J106" s="127"/>
      <c r="K106" s="118"/>
      <c r="L106" s="130">
        <f>SUM(L107:L123)</f>
        <v>323000</v>
      </c>
      <c r="M106" s="118" t="s">
        <v>488</v>
      </c>
      <c r="N106" s="118"/>
      <c r="O106" s="118"/>
      <c r="P106" s="117" t="s">
        <v>699</v>
      </c>
      <c r="Q106" s="138" t="s">
        <v>698</v>
      </c>
    </row>
    <row r="107" spans="1:17" s="116" customFormat="1" ht="18.75" x14ac:dyDescent="0.3">
      <c r="A107" s="118"/>
      <c r="B107" s="118"/>
      <c r="C107" s="117"/>
      <c r="D107" s="160"/>
      <c r="E107" s="118"/>
      <c r="F107" s="121"/>
      <c r="G107" s="121"/>
      <c r="H107" s="117" t="s">
        <v>739</v>
      </c>
      <c r="I107" s="117"/>
      <c r="J107" s="127"/>
      <c r="K107" s="118"/>
      <c r="L107" s="122"/>
      <c r="M107" s="118"/>
      <c r="N107" s="118"/>
      <c r="O107" s="118"/>
      <c r="P107" s="117"/>
      <c r="Q107" s="138"/>
    </row>
    <row r="108" spans="1:17" s="116" customFormat="1" ht="18.75" x14ac:dyDescent="0.3">
      <c r="A108" s="118"/>
      <c r="B108" s="118"/>
      <c r="C108" s="117"/>
      <c r="D108" s="160"/>
      <c r="E108" s="118"/>
      <c r="F108" s="121"/>
      <c r="G108" s="121"/>
      <c r="H108" s="117" t="s">
        <v>738</v>
      </c>
      <c r="I108" s="117"/>
      <c r="J108" s="127"/>
      <c r="K108" s="118"/>
      <c r="L108" s="122"/>
      <c r="M108" s="118"/>
      <c r="N108" s="118"/>
      <c r="O108" s="118"/>
      <c r="P108" s="117"/>
      <c r="Q108" s="138"/>
    </row>
    <row r="109" spans="1:17" s="116" customFormat="1" ht="18.75" x14ac:dyDescent="0.3">
      <c r="A109" s="118"/>
      <c r="B109" s="118"/>
      <c r="C109" s="117"/>
      <c r="D109" s="160"/>
      <c r="E109" s="118"/>
      <c r="F109" s="121"/>
      <c r="G109" s="121"/>
      <c r="H109" s="117" t="s">
        <v>737</v>
      </c>
      <c r="I109" s="117"/>
      <c r="J109" s="127"/>
      <c r="K109" s="118"/>
      <c r="L109" s="122"/>
      <c r="M109" s="118"/>
      <c r="N109" s="118"/>
      <c r="O109" s="118"/>
      <c r="P109" s="117"/>
      <c r="Q109" s="138"/>
    </row>
    <row r="110" spans="1:17" s="116" customFormat="1" ht="18.75" x14ac:dyDescent="0.3">
      <c r="A110" s="118"/>
      <c r="B110" s="118"/>
      <c r="C110" s="117"/>
      <c r="D110" s="160"/>
      <c r="E110" s="118"/>
      <c r="F110" s="121"/>
      <c r="G110" s="121"/>
      <c r="H110" s="117" t="s">
        <v>736</v>
      </c>
      <c r="I110" s="117"/>
      <c r="J110" s="127"/>
      <c r="K110" s="118"/>
      <c r="L110" s="122"/>
      <c r="M110" s="118"/>
      <c r="N110" s="118"/>
      <c r="O110" s="118"/>
      <c r="P110" s="117"/>
      <c r="Q110" s="138"/>
    </row>
    <row r="111" spans="1:17" s="116" customFormat="1" ht="21.75" customHeight="1" x14ac:dyDescent="0.3">
      <c r="A111" s="118"/>
      <c r="B111" s="118"/>
      <c r="C111" s="117"/>
      <c r="D111" s="160"/>
      <c r="E111" s="118"/>
      <c r="F111" s="121"/>
      <c r="G111" s="121"/>
      <c r="H111" s="117" t="s">
        <v>748</v>
      </c>
      <c r="I111" s="117"/>
      <c r="J111" s="127"/>
      <c r="K111" s="118"/>
      <c r="L111" s="122">
        <v>110400</v>
      </c>
      <c r="M111" s="118"/>
      <c r="N111" s="118"/>
      <c r="O111" s="118"/>
      <c r="P111" s="117"/>
      <c r="Q111" s="138"/>
    </row>
    <row r="112" spans="1:17" s="116" customFormat="1" ht="18.75" x14ac:dyDescent="0.3">
      <c r="A112" s="118"/>
      <c r="B112" s="118"/>
      <c r="C112" s="117"/>
      <c r="D112" s="160"/>
      <c r="E112" s="118"/>
      <c r="F112" s="121"/>
      <c r="G112" s="121"/>
      <c r="H112" s="117" t="s">
        <v>733</v>
      </c>
      <c r="I112" s="117"/>
      <c r="J112" s="127"/>
      <c r="K112" s="118"/>
      <c r="L112" s="122"/>
      <c r="M112" s="118"/>
      <c r="N112" s="118"/>
      <c r="O112" s="118"/>
      <c r="P112" s="117"/>
      <c r="Q112" s="138"/>
    </row>
    <row r="113" spans="1:17" s="116" customFormat="1" ht="18.75" x14ac:dyDescent="0.3">
      <c r="A113" s="118"/>
      <c r="B113" s="118"/>
      <c r="C113" s="117"/>
      <c r="D113" s="160"/>
      <c r="E113" s="118"/>
      <c r="F113" s="121"/>
      <c r="G113" s="121"/>
      <c r="H113" s="129" t="s">
        <v>753</v>
      </c>
      <c r="I113" s="126"/>
      <c r="J113" s="127"/>
      <c r="K113" s="118"/>
      <c r="L113" s="122">
        <v>15000</v>
      </c>
      <c r="M113" s="118"/>
      <c r="N113" s="118"/>
      <c r="O113" s="118"/>
      <c r="P113" s="117"/>
      <c r="Q113" s="280"/>
    </row>
    <row r="114" spans="1:17" s="116" customFormat="1" ht="18.75" x14ac:dyDescent="0.3">
      <c r="A114" s="118"/>
      <c r="B114" s="118"/>
      <c r="C114" s="117"/>
      <c r="D114" s="160"/>
      <c r="E114" s="118"/>
      <c r="F114" s="121"/>
      <c r="G114" s="121"/>
      <c r="H114" s="129" t="s">
        <v>752</v>
      </c>
      <c r="I114" s="129"/>
      <c r="J114" s="127"/>
      <c r="K114" s="118"/>
      <c r="L114" s="122">
        <v>51600</v>
      </c>
      <c r="M114" s="118"/>
      <c r="N114" s="118"/>
      <c r="O114" s="118"/>
      <c r="P114" s="117"/>
      <c r="Q114" s="138"/>
    </row>
    <row r="115" spans="1:17" s="116" customFormat="1" ht="21.75" customHeight="1" x14ac:dyDescent="0.3">
      <c r="A115" s="118"/>
      <c r="B115" s="118"/>
      <c r="C115" s="117"/>
      <c r="D115" s="160"/>
      <c r="E115" s="118"/>
      <c r="F115" s="121"/>
      <c r="G115" s="121"/>
      <c r="H115" s="129" t="s">
        <v>751</v>
      </c>
      <c r="I115" s="129"/>
      <c r="J115" s="127"/>
      <c r="K115" s="118"/>
      <c r="L115" s="122">
        <v>108000</v>
      </c>
      <c r="M115" s="118"/>
      <c r="N115" s="118"/>
      <c r="O115" s="118"/>
      <c r="P115" s="117"/>
      <c r="Q115" s="138"/>
    </row>
    <row r="116" spans="1:17" s="116" customFormat="1" ht="18.75" x14ac:dyDescent="0.3">
      <c r="A116" s="118"/>
      <c r="B116" s="118"/>
      <c r="C116" s="117"/>
      <c r="D116" s="160"/>
      <c r="E116" s="118"/>
      <c r="F116" s="121"/>
      <c r="G116" s="121"/>
      <c r="H116" s="117" t="s">
        <v>750</v>
      </c>
      <c r="I116" s="117"/>
      <c r="J116" s="127"/>
      <c r="K116" s="118"/>
      <c r="L116" s="122">
        <v>5000</v>
      </c>
      <c r="M116" s="118"/>
      <c r="N116" s="118"/>
      <c r="O116" s="118"/>
      <c r="P116" s="117"/>
      <c r="Q116" s="138"/>
    </row>
    <row r="117" spans="1:17" s="116" customFormat="1" ht="18.75" x14ac:dyDescent="0.3">
      <c r="A117" s="118"/>
      <c r="B117" s="118"/>
      <c r="C117" s="117"/>
      <c r="D117" s="160"/>
      <c r="E117" s="118"/>
      <c r="F117" s="121"/>
      <c r="G117" s="121"/>
      <c r="H117" s="117" t="s">
        <v>729</v>
      </c>
      <c r="I117" s="117"/>
      <c r="J117" s="127"/>
      <c r="K117" s="118"/>
      <c r="L117" s="122"/>
      <c r="M117" s="118"/>
      <c r="N117" s="118"/>
      <c r="O117" s="118"/>
      <c r="P117" s="117"/>
      <c r="Q117" s="138"/>
    </row>
    <row r="118" spans="1:17" s="116" customFormat="1" ht="18.75" x14ac:dyDescent="0.3">
      <c r="A118" s="118"/>
      <c r="B118" s="118"/>
      <c r="C118" s="117"/>
      <c r="D118" s="160"/>
      <c r="E118" s="118"/>
      <c r="F118" s="121"/>
      <c r="G118" s="121"/>
      <c r="H118" s="117" t="s">
        <v>728</v>
      </c>
      <c r="I118" s="117"/>
      <c r="J118" s="127"/>
      <c r="K118" s="118"/>
      <c r="L118" s="122">
        <v>5000</v>
      </c>
      <c r="M118" s="118"/>
      <c r="N118" s="118"/>
      <c r="O118" s="118"/>
      <c r="P118" s="117"/>
      <c r="Q118" s="280"/>
    </row>
    <row r="119" spans="1:17" s="116" customFormat="1" ht="18.75" x14ac:dyDescent="0.3">
      <c r="A119" s="118"/>
      <c r="B119" s="118"/>
      <c r="C119" s="117"/>
      <c r="D119" s="160"/>
      <c r="E119" s="118"/>
      <c r="F119" s="121"/>
      <c r="G119" s="121"/>
      <c r="H119" s="117" t="s">
        <v>727</v>
      </c>
      <c r="I119" s="117"/>
      <c r="J119" s="127"/>
      <c r="K119" s="118"/>
      <c r="L119" s="122">
        <v>10000</v>
      </c>
      <c r="M119" s="118"/>
      <c r="N119" s="118"/>
      <c r="O119" s="118"/>
      <c r="P119" s="117"/>
      <c r="Q119" s="138"/>
    </row>
    <row r="120" spans="1:17" s="116" customFormat="1" ht="18.75" x14ac:dyDescent="0.3">
      <c r="A120" s="118"/>
      <c r="B120" s="118"/>
      <c r="C120" s="117"/>
      <c r="D120" s="160"/>
      <c r="E120" s="118"/>
      <c r="F120" s="121"/>
      <c r="G120" s="121"/>
      <c r="H120" s="117" t="s">
        <v>726</v>
      </c>
      <c r="I120" s="117"/>
      <c r="J120" s="127"/>
      <c r="K120" s="118"/>
      <c r="L120" s="122">
        <v>5000</v>
      </c>
      <c r="M120" s="118"/>
      <c r="N120" s="118"/>
      <c r="O120" s="118"/>
      <c r="P120" s="117"/>
      <c r="Q120" s="138"/>
    </row>
    <row r="121" spans="1:17" s="116" customFormat="1" ht="18.75" x14ac:dyDescent="0.3">
      <c r="A121" s="118"/>
      <c r="B121" s="118"/>
      <c r="C121" s="117"/>
      <c r="D121" s="160"/>
      <c r="E121" s="118"/>
      <c r="F121" s="121"/>
      <c r="G121" s="121"/>
      <c r="H121" s="117" t="s">
        <v>725</v>
      </c>
      <c r="I121" s="117"/>
      <c r="J121" s="127"/>
      <c r="K121" s="118"/>
      <c r="L121" s="122">
        <v>10000</v>
      </c>
      <c r="M121" s="118"/>
      <c r="N121" s="118"/>
      <c r="O121" s="118"/>
      <c r="P121" s="117"/>
      <c r="Q121" s="138"/>
    </row>
    <row r="122" spans="1:17" s="116" customFormat="1" ht="38.25" customHeight="1" x14ac:dyDescent="0.3">
      <c r="A122" s="118"/>
      <c r="B122" s="118"/>
      <c r="C122" s="117"/>
      <c r="D122" s="160"/>
      <c r="E122" s="118"/>
      <c r="F122" s="121"/>
      <c r="G122" s="121"/>
      <c r="H122" s="117" t="s">
        <v>724</v>
      </c>
      <c r="I122" s="117"/>
      <c r="J122" s="127"/>
      <c r="K122" s="118"/>
      <c r="L122" s="122">
        <v>3000</v>
      </c>
      <c r="M122" s="118"/>
      <c r="N122" s="118"/>
      <c r="O122" s="118"/>
      <c r="P122" s="117"/>
      <c r="Q122" s="138"/>
    </row>
    <row r="123" spans="1:17" s="116" customFormat="1" ht="18.75" x14ac:dyDescent="0.3">
      <c r="A123" s="118"/>
      <c r="B123" s="118"/>
      <c r="C123" s="117"/>
      <c r="D123" s="160"/>
      <c r="E123" s="118"/>
      <c r="F123" s="121"/>
      <c r="G123" s="121"/>
      <c r="H123" s="117" t="s">
        <v>723</v>
      </c>
      <c r="I123" s="117"/>
      <c r="J123" s="127"/>
      <c r="K123" s="118"/>
      <c r="L123" s="122"/>
      <c r="M123" s="118"/>
      <c r="N123" s="118"/>
      <c r="O123" s="118"/>
      <c r="P123" s="117"/>
      <c r="Q123" s="138"/>
    </row>
    <row r="124" spans="1:17" s="116" customFormat="1" ht="21.75" customHeight="1" x14ac:dyDescent="0.3">
      <c r="A124" s="118"/>
      <c r="B124" s="118"/>
      <c r="C124" s="117"/>
      <c r="D124" s="160"/>
      <c r="E124" s="118"/>
      <c r="F124" s="121"/>
      <c r="G124" s="121"/>
      <c r="H124" s="131" t="s">
        <v>749</v>
      </c>
      <c r="I124" s="131"/>
      <c r="J124" s="127"/>
      <c r="K124" s="118"/>
      <c r="L124" s="130">
        <f>SUM(L125:L149)</f>
        <v>572176</v>
      </c>
      <c r="M124" s="118" t="s">
        <v>488</v>
      </c>
      <c r="N124" s="118"/>
      <c r="O124" s="118"/>
      <c r="P124" s="117" t="s">
        <v>695</v>
      </c>
      <c r="Q124" s="138" t="s">
        <v>694</v>
      </c>
    </row>
    <row r="125" spans="1:17" s="116" customFormat="1" ht="18.75" x14ac:dyDescent="0.3">
      <c r="A125" s="118"/>
      <c r="B125" s="118"/>
      <c r="C125" s="117"/>
      <c r="D125" s="160"/>
      <c r="E125" s="118"/>
      <c r="F125" s="121"/>
      <c r="G125" s="121"/>
      <c r="H125" s="117" t="s">
        <v>739</v>
      </c>
      <c r="I125" s="117"/>
      <c r="J125" s="127"/>
      <c r="K125" s="118"/>
      <c r="L125" s="122">
        <v>0</v>
      </c>
      <c r="M125" s="118"/>
      <c r="N125" s="118"/>
      <c r="O125" s="118"/>
      <c r="P125" s="117"/>
      <c r="Q125" s="138"/>
    </row>
    <row r="126" spans="1:17" s="116" customFormat="1" ht="18.75" x14ac:dyDescent="0.3">
      <c r="A126" s="118"/>
      <c r="B126" s="118"/>
      <c r="C126" s="117"/>
      <c r="D126" s="160"/>
      <c r="E126" s="118"/>
      <c r="F126" s="121"/>
      <c r="G126" s="121"/>
      <c r="H126" s="117" t="s">
        <v>738</v>
      </c>
      <c r="I126" s="117"/>
      <c r="J126" s="127"/>
      <c r="K126" s="118"/>
      <c r="L126" s="122">
        <v>0</v>
      </c>
      <c r="M126" s="118"/>
      <c r="N126" s="118"/>
      <c r="O126" s="118"/>
      <c r="P126" s="117"/>
      <c r="Q126" s="138"/>
    </row>
    <row r="127" spans="1:17" s="116" customFormat="1" ht="18.75" x14ac:dyDescent="0.3">
      <c r="A127" s="118"/>
      <c r="B127" s="118"/>
      <c r="C127" s="117"/>
      <c r="D127" s="160"/>
      <c r="E127" s="118"/>
      <c r="F127" s="121"/>
      <c r="G127" s="121"/>
      <c r="H127" s="117" t="s">
        <v>737</v>
      </c>
      <c r="I127" s="117"/>
      <c r="J127" s="127"/>
      <c r="K127" s="118"/>
      <c r="L127" s="122">
        <v>0</v>
      </c>
      <c r="M127" s="118"/>
      <c r="N127" s="118"/>
      <c r="O127" s="118"/>
      <c r="P127" s="117"/>
      <c r="Q127" s="138"/>
    </row>
    <row r="128" spans="1:17" s="116" customFormat="1" ht="18.75" x14ac:dyDescent="0.3">
      <c r="A128" s="118"/>
      <c r="B128" s="118"/>
      <c r="C128" s="117"/>
      <c r="D128" s="160"/>
      <c r="E128" s="118"/>
      <c r="F128" s="121"/>
      <c r="G128" s="121"/>
      <c r="H128" s="117" t="s">
        <v>736</v>
      </c>
      <c r="I128" s="117"/>
      <c r="J128" s="127"/>
      <c r="K128" s="118"/>
      <c r="L128" s="122">
        <v>0</v>
      </c>
      <c r="M128" s="118"/>
      <c r="N128" s="118"/>
      <c r="O128" s="118"/>
      <c r="P128" s="117"/>
      <c r="Q128" s="138"/>
    </row>
    <row r="129" spans="1:17" s="116" customFormat="1" ht="18.75" x14ac:dyDescent="0.3">
      <c r="A129" s="118"/>
      <c r="B129" s="118"/>
      <c r="C129" s="117"/>
      <c r="D129" s="160"/>
      <c r="E129" s="118"/>
      <c r="F129" s="121"/>
      <c r="G129" s="121"/>
      <c r="H129" s="117" t="s">
        <v>735</v>
      </c>
      <c r="I129" s="117"/>
      <c r="J129" s="127"/>
      <c r="K129" s="118"/>
      <c r="L129" s="122">
        <v>9600</v>
      </c>
      <c r="M129" s="118"/>
      <c r="N129" s="118"/>
      <c r="O129" s="118"/>
      <c r="P129" s="117"/>
      <c r="Q129" s="138"/>
    </row>
    <row r="130" spans="1:17" s="116" customFormat="1" ht="18.75" x14ac:dyDescent="0.3">
      <c r="A130" s="118"/>
      <c r="B130" s="118"/>
      <c r="C130" s="117"/>
      <c r="D130" s="160"/>
      <c r="E130" s="118"/>
      <c r="F130" s="121"/>
      <c r="G130" s="121"/>
      <c r="H130" s="117" t="s">
        <v>748</v>
      </c>
      <c r="I130" s="117"/>
      <c r="J130" s="127"/>
      <c r="K130" s="118"/>
      <c r="L130" s="122">
        <v>73200</v>
      </c>
      <c r="M130" s="118"/>
      <c r="N130" s="118"/>
      <c r="O130" s="118"/>
      <c r="P130" s="117"/>
      <c r="Q130" s="138"/>
    </row>
    <row r="131" spans="1:17" s="116" customFormat="1" ht="18.75" x14ac:dyDescent="0.3">
      <c r="A131" s="118"/>
      <c r="B131" s="118"/>
      <c r="C131" s="117"/>
      <c r="D131" s="160"/>
      <c r="E131" s="118"/>
      <c r="F131" s="121"/>
      <c r="G131" s="121"/>
      <c r="H131" s="117" t="s">
        <v>733</v>
      </c>
      <c r="I131" s="117"/>
      <c r="J131" s="127"/>
      <c r="K131" s="118"/>
      <c r="L131" s="122">
        <v>0</v>
      </c>
      <c r="M131" s="118"/>
      <c r="N131" s="118"/>
      <c r="O131" s="118"/>
      <c r="P131" s="117"/>
      <c r="Q131" s="138"/>
    </row>
    <row r="132" spans="1:17" s="116" customFormat="1" ht="18.75" x14ac:dyDescent="0.3">
      <c r="A132" s="118"/>
      <c r="B132" s="118"/>
      <c r="C132" s="117"/>
      <c r="D132" s="160"/>
      <c r="E132" s="118"/>
      <c r="F132" s="121"/>
      <c r="G132" s="121"/>
      <c r="H132" s="117" t="s">
        <v>732</v>
      </c>
      <c r="I132" s="117"/>
      <c r="J132" s="127"/>
      <c r="K132" s="118"/>
      <c r="L132" s="122">
        <v>20000</v>
      </c>
      <c r="M132" s="118"/>
      <c r="N132" s="118"/>
      <c r="O132" s="118"/>
      <c r="P132" s="117"/>
      <c r="Q132" s="280"/>
    </row>
    <row r="133" spans="1:17" s="116" customFormat="1" ht="18.75" x14ac:dyDescent="0.3">
      <c r="A133" s="118"/>
      <c r="B133" s="118"/>
      <c r="C133" s="117"/>
      <c r="D133" s="160"/>
      <c r="E133" s="118"/>
      <c r="F133" s="121"/>
      <c r="G133" s="121"/>
      <c r="H133" s="129" t="s">
        <v>747</v>
      </c>
      <c r="I133" s="129"/>
      <c r="J133" s="127"/>
      <c r="K133" s="118"/>
      <c r="L133" s="122">
        <v>97752</v>
      </c>
      <c r="M133" s="118"/>
      <c r="N133" s="118"/>
      <c r="O133" s="118"/>
      <c r="P133" s="117"/>
      <c r="Q133" s="138"/>
    </row>
    <row r="134" spans="1:17" s="116" customFormat="1" ht="21.75" customHeight="1" x14ac:dyDescent="0.3">
      <c r="A134" s="118"/>
      <c r="B134" s="118"/>
      <c r="C134" s="117"/>
      <c r="D134" s="160"/>
      <c r="E134" s="118"/>
      <c r="F134" s="121"/>
      <c r="G134" s="121"/>
      <c r="H134" s="129" t="s">
        <v>746</v>
      </c>
      <c r="I134" s="129"/>
      <c r="J134" s="127"/>
      <c r="K134" s="118"/>
      <c r="L134" s="122">
        <v>78624</v>
      </c>
      <c r="M134" s="118"/>
      <c r="N134" s="118"/>
      <c r="O134" s="118"/>
      <c r="P134" s="117"/>
      <c r="Q134" s="138"/>
    </row>
    <row r="135" spans="1:17" s="116" customFormat="1" ht="21.75" customHeight="1" x14ac:dyDescent="0.3">
      <c r="A135" s="118"/>
      <c r="B135" s="118"/>
      <c r="C135" s="117"/>
      <c r="D135" s="160"/>
      <c r="E135" s="118"/>
      <c r="F135" s="121"/>
      <c r="G135" s="121"/>
      <c r="H135" s="129" t="s">
        <v>745</v>
      </c>
      <c r="I135" s="129"/>
      <c r="J135" s="127"/>
      <c r="K135" s="118"/>
      <c r="L135" s="122">
        <v>35000</v>
      </c>
      <c r="M135" s="118"/>
      <c r="N135" s="118"/>
      <c r="O135" s="118"/>
      <c r="P135" s="117"/>
      <c r="Q135" s="138"/>
    </row>
    <row r="136" spans="1:17" s="116" customFormat="1" ht="21.75" customHeight="1" x14ac:dyDescent="0.3">
      <c r="A136" s="118"/>
      <c r="B136" s="118"/>
      <c r="C136" s="117"/>
      <c r="D136" s="160"/>
      <c r="E136" s="118"/>
      <c r="F136" s="121"/>
      <c r="G136" s="121"/>
      <c r="H136" s="129" t="s">
        <v>744</v>
      </c>
      <c r="I136" s="129"/>
      <c r="J136" s="127"/>
      <c r="K136" s="118"/>
      <c r="L136" s="122">
        <v>15000</v>
      </c>
      <c r="M136" s="118"/>
      <c r="N136" s="118"/>
      <c r="O136" s="118"/>
      <c r="P136" s="117"/>
      <c r="Q136" s="138"/>
    </row>
    <row r="137" spans="1:17" s="116" customFormat="1" ht="21.75" customHeight="1" x14ac:dyDescent="0.3">
      <c r="A137" s="118"/>
      <c r="B137" s="118"/>
      <c r="C137" s="117"/>
      <c r="D137" s="160"/>
      <c r="E137" s="118"/>
      <c r="F137" s="121"/>
      <c r="G137" s="121"/>
      <c r="H137" s="129" t="s">
        <v>1283</v>
      </c>
      <c r="I137" s="129"/>
      <c r="J137" s="127"/>
      <c r="K137" s="118"/>
      <c r="L137" s="122">
        <v>12000</v>
      </c>
      <c r="M137" s="118"/>
      <c r="N137" s="118"/>
      <c r="O137" s="118"/>
      <c r="P137" s="117"/>
      <c r="Q137" s="138"/>
    </row>
    <row r="138" spans="1:17" s="116" customFormat="1" ht="18.75" x14ac:dyDescent="0.3">
      <c r="A138" s="118"/>
      <c r="B138" s="118"/>
      <c r="C138" s="117"/>
      <c r="D138" s="160"/>
      <c r="E138" s="118"/>
      <c r="F138" s="121"/>
      <c r="G138" s="121"/>
      <c r="H138" s="117" t="s">
        <v>729</v>
      </c>
      <c r="I138" s="117"/>
      <c r="J138" s="127"/>
      <c r="K138" s="118"/>
      <c r="L138" s="122">
        <v>0</v>
      </c>
      <c r="M138" s="118"/>
      <c r="N138" s="118"/>
      <c r="O138" s="118"/>
      <c r="P138" s="117"/>
      <c r="Q138" s="138"/>
    </row>
    <row r="139" spans="1:17" s="116" customFormat="1" ht="18.75" x14ac:dyDescent="0.3">
      <c r="A139" s="118"/>
      <c r="B139" s="118"/>
      <c r="C139" s="117"/>
      <c r="D139" s="160"/>
      <c r="E139" s="118"/>
      <c r="F139" s="121"/>
      <c r="G139" s="121"/>
      <c r="H139" s="117" t="s">
        <v>728</v>
      </c>
      <c r="I139" s="117"/>
      <c r="J139" s="127"/>
      <c r="K139" s="118"/>
      <c r="L139" s="122">
        <v>15000</v>
      </c>
      <c r="M139" s="118"/>
      <c r="N139" s="118"/>
      <c r="O139" s="118"/>
      <c r="P139" s="117"/>
      <c r="Q139" s="280"/>
    </row>
    <row r="140" spans="1:17" s="116" customFormat="1" ht="18.75" x14ac:dyDescent="0.3">
      <c r="A140" s="118"/>
      <c r="B140" s="118"/>
      <c r="C140" s="117"/>
      <c r="D140" s="160"/>
      <c r="E140" s="118"/>
      <c r="F140" s="121"/>
      <c r="G140" s="121"/>
      <c r="H140" s="117" t="s">
        <v>727</v>
      </c>
      <c r="I140" s="117"/>
      <c r="J140" s="127"/>
      <c r="K140" s="118"/>
      <c r="L140" s="122">
        <v>16000</v>
      </c>
      <c r="M140" s="118"/>
      <c r="N140" s="118"/>
      <c r="O140" s="118"/>
      <c r="P140" s="117"/>
      <c r="Q140" s="138"/>
    </row>
    <row r="141" spans="1:17" s="116" customFormat="1" ht="18.75" x14ac:dyDescent="0.3">
      <c r="A141" s="118"/>
      <c r="B141" s="118"/>
      <c r="C141" s="117"/>
      <c r="D141" s="160"/>
      <c r="E141" s="118"/>
      <c r="F141" s="121"/>
      <c r="G141" s="121"/>
      <c r="H141" s="117" t="s">
        <v>726</v>
      </c>
      <c r="I141" s="117"/>
      <c r="J141" s="127"/>
      <c r="K141" s="118"/>
      <c r="L141" s="122">
        <v>10000</v>
      </c>
      <c r="M141" s="118"/>
      <c r="N141" s="118"/>
      <c r="O141" s="118"/>
      <c r="P141" s="117"/>
      <c r="Q141" s="138"/>
    </row>
    <row r="142" spans="1:17" s="116" customFormat="1" ht="18.75" customHeight="1" x14ac:dyDescent="0.3">
      <c r="A142" s="118"/>
      <c r="B142" s="118"/>
      <c r="C142" s="117"/>
      <c r="D142" s="160"/>
      <c r="E142" s="118"/>
      <c r="F142" s="121"/>
      <c r="G142" s="121"/>
      <c r="H142" s="117" t="s">
        <v>724</v>
      </c>
      <c r="I142" s="117"/>
      <c r="J142" s="127"/>
      <c r="K142" s="118"/>
      <c r="L142" s="122">
        <v>60000</v>
      </c>
      <c r="M142" s="118"/>
      <c r="N142" s="118"/>
      <c r="O142" s="118"/>
      <c r="P142" s="117"/>
      <c r="Q142" s="138"/>
    </row>
    <row r="143" spans="1:17" s="116" customFormat="1" ht="18.75" x14ac:dyDescent="0.3">
      <c r="A143" s="118"/>
      <c r="B143" s="118"/>
      <c r="C143" s="117"/>
      <c r="D143" s="160"/>
      <c r="E143" s="118"/>
      <c r="F143" s="121"/>
      <c r="G143" s="121"/>
      <c r="H143" s="117" t="s">
        <v>723</v>
      </c>
      <c r="I143" s="117"/>
      <c r="J143" s="127"/>
      <c r="K143" s="118"/>
      <c r="L143" s="122">
        <v>0</v>
      </c>
      <c r="M143" s="118"/>
      <c r="N143" s="118"/>
      <c r="O143" s="118"/>
      <c r="P143" s="117"/>
      <c r="Q143" s="138"/>
    </row>
    <row r="144" spans="1:17" s="116" customFormat="1" ht="18.75" x14ac:dyDescent="0.3">
      <c r="A144" s="118"/>
      <c r="B144" s="118"/>
      <c r="C144" s="117"/>
      <c r="D144" s="160"/>
      <c r="E144" s="118"/>
      <c r="F144" s="121"/>
      <c r="G144" s="121"/>
      <c r="H144" s="117" t="s">
        <v>722</v>
      </c>
      <c r="I144" s="117"/>
      <c r="J144" s="127"/>
      <c r="K144" s="118"/>
      <c r="L144" s="122">
        <v>0</v>
      </c>
      <c r="M144" s="118"/>
      <c r="N144" s="118"/>
      <c r="O144" s="118"/>
      <c r="P144" s="117"/>
      <c r="Q144" s="138"/>
    </row>
    <row r="145" spans="1:17" s="116" customFormat="1" ht="18.75" x14ac:dyDescent="0.3">
      <c r="A145" s="118"/>
      <c r="B145" s="118"/>
      <c r="C145" s="117"/>
      <c r="D145" s="160"/>
      <c r="E145" s="118"/>
      <c r="F145" s="121"/>
      <c r="G145" s="121"/>
      <c r="H145" s="117" t="s">
        <v>721</v>
      </c>
      <c r="I145" s="117"/>
      <c r="J145" s="127"/>
      <c r="K145" s="118"/>
      <c r="L145" s="122">
        <v>0</v>
      </c>
      <c r="M145" s="118"/>
      <c r="N145" s="118"/>
      <c r="O145" s="118"/>
      <c r="P145" s="117"/>
      <c r="Q145" s="138"/>
    </row>
    <row r="146" spans="1:17" s="116" customFormat="1" ht="18.75" x14ac:dyDescent="0.3">
      <c r="A146" s="118"/>
      <c r="B146" s="118"/>
      <c r="C146" s="117"/>
      <c r="D146" s="160"/>
      <c r="E146" s="118"/>
      <c r="F146" s="121"/>
      <c r="G146" s="121"/>
      <c r="H146" s="117" t="s">
        <v>743</v>
      </c>
      <c r="I146" s="117"/>
      <c r="J146" s="127"/>
      <c r="K146" s="118"/>
      <c r="L146" s="122">
        <v>20000</v>
      </c>
      <c r="M146" s="118"/>
      <c r="N146" s="118"/>
      <c r="O146" s="118"/>
      <c r="P146" s="117"/>
      <c r="Q146" s="138"/>
    </row>
    <row r="147" spans="1:17" s="116" customFormat="1" ht="18.75" x14ac:dyDescent="0.3">
      <c r="A147" s="118"/>
      <c r="B147" s="118"/>
      <c r="C147" s="117"/>
      <c r="D147" s="160"/>
      <c r="E147" s="118"/>
      <c r="F147" s="121"/>
      <c r="G147" s="121"/>
      <c r="H147" s="117" t="s">
        <v>742</v>
      </c>
      <c r="I147" s="117"/>
      <c r="J147" s="127"/>
      <c r="K147" s="118"/>
      <c r="L147" s="122">
        <v>25000</v>
      </c>
      <c r="M147" s="118"/>
      <c r="N147" s="118"/>
      <c r="O147" s="118"/>
      <c r="P147" s="117"/>
      <c r="Q147" s="138"/>
    </row>
    <row r="148" spans="1:17" s="116" customFormat="1" ht="18.75" x14ac:dyDescent="0.3">
      <c r="A148" s="118"/>
      <c r="B148" s="118"/>
      <c r="C148" s="117"/>
      <c r="D148" s="160"/>
      <c r="E148" s="118"/>
      <c r="F148" s="121"/>
      <c r="G148" s="121"/>
      <c r="H148" s="117" t="s">
        <v>718</v>
      </c>
      <c r="I148" s="117"/>
      <c r="J148" s="127"/>
      <c r="K148" s="118"/>
      <c r="L148" s="122">
        <v>0</v>
      </c>
      <c r="M148" s="118"/>
      <c r="N148" s="118"/>
      <c r="O148" s="118"/>
      <c r="P148" s="117"/>
      <c r="Q148" s="138"/>
    </row>
    <row r="149" spans="1:17" s="116" customFormat="1" ht="18.75" x14ac:dyDescent="0.3">
      <c r="A149" s="118"/>
      <c r="B149" s="118"/>
      <c r="C149" s="117"/>
      <c r="D149" s="160"/>
      <c r="E149" s="118"/>
      <c r="F149" s="121"/>
      <c r="G149" s="121"/>
      <c r="H149" s="117" t="s">
        <v>741</v>
      </c>
      <c r="I149" s="117"/>
      <c r="J149" s="127"/>
      <c r="K149" s="118"/>
      <c r="L149" s="122">
        <v>85000</v>
      </c>
      <c r="M149" s="118"/>
      <c r="N149" s="118"/>
      <c r="O149" s="118"/>
      <c r="P149" s="117"/>
      <c r="Q149" s="138"/>
    </row>
    <row r="150" spans="1:17" s="116" customFormat="1" ht="20.25" customHeight="1" x14ac:dyDescent="0.3">
      <c r="A150" s="118"/>
      <c r="B150" s="118"/>
      <c r="C150" s="117"/>
      <c r="D150" s="160"/>
      <c r="E150" s="118"/>
      <c r="F150" s="121"/>
      <c r="G150" s="121"/>
      <c r="H150" s="131" t="s">
        <v>740</v>
      </c>
      <c r="I150" s="131"/>
      <c r="J150" s="127"/>
      <c r="K150" s="118"/>
      <c r="L150" s="130">
        <f>SUM(L151:L174)</f>
        <v>424100</v>
      </c>
      <c r="M150" s="118" t="s">
        <v>488</v>
      </c>
      <c r="N150" s="118"/>
      <c r="O150" s="118"/>
      <c r="P150" s="117" t="s">
        <v>691</v>
      </c>
      <c r="Q150" s="138" t="s">
        <v>690</v>
      </c>
    </row>
    <row r="151" spans="1:17" s="116" customFormat="1" ht="18.75" x14ac:dyDescent="0.3">
      <c r="A151" s="118"/>
      <c r="B151" s="118"/>
      <c r="C151" s="117"/>
      <c r="D151" s="160"/>
      <c r="E151" s="118"/>
      <c r="F151" s="121"/>
      <c r="G151" s="121"/>
      <c r="H151" s="117" t="s">
        <v>739</v>
      </c>
      <c r="I151" s="117"/>
      <c r="J151" s="127"/>
      <c r="K151" s="118"/>
      <c r="L151" s="122">
        <v>0</v>
      </c>
      <c r="M151" s="118"/>
      <c r="N151" s="118"/>
      <c r="O151" s="118"/>
      <c r="P151" s="117"/>
      <c r="Q151" s="138"/>
    </row>
    <row r="152" spans="1:17" s="116" customFormat="1" ht="18.75" x14ac:dyDescent="0.3">
      <c r="A152" s="118"/>
      <c r="B152" s="118"/>
      <c r="C152" s="117"/>
      <c r="D152" s="160"/>
      <c r="E152" s="118"/>
      <c r="F152" s="121"/>
      <c r="G152" s="121"/>
      <c r="H152" s="117" t="s">
        <v>738</v>
      </c>
      <c r="I152" s="117"/>
      <c r="J152" s="127"/>
      <c r="K152" s="118"/>
      <c r="L152" s="122">
        <v>0</v>
      </c>
      <c r="M152" s="118"/>
      <c r="N152" s="118"/>
      <c r="O152" s="118"/>
      <c r="P152" s="117"/>
      <c r="Q152" s="138"/>
    </row>
    <row r="153" spans="1:17" s="116" customFormat="1" ht="18.75" x14ac:dyDescent="0.3">
      <c r="A153" s="118"/>
      <c r="B153" s="118"/>
      <c r="C153" s="117"/>
      <c r="D153" s="160"/>
      <c r="E153" s="118"/>
      <c r="F153" s="121"/>
      <c r="G153" s="121"/>
      <c r="H153" s="117" t="s">
        <v>737</v>
      </c>
      <c r="I153" s="117"/>
      <c r="J153" s="127"/>
      <c r="K153" s="118"/>
      <c r="L153" s="122">
        <v>0</v>
      </c>
      <c r="M153" s="118"/>
      <c r="N153" s="118"/>
      <c r="O153" s="118"/>
      <c r="P153" s="117"/>
      <c r="Q153" s="138"/>
    </row>
    <row r="154" spans="1:17" s="116" customFormat="1" ht="18.75" x14ac:dyDescent="0.3">
      <c r="A154" s="118"/>
      <c r="B154" s="118"/>
      <c r="C154" s="117"/>
      <c r="D154" s="160"/>
      <c r="E154" s="118"/>
      <c r="F154" s="121"/>
      <c r="G154" s="121"/>
      <c r="H154" s="117" t="s">
        <v>736</v>
      </c>
      <c r="I154" s="117"/>
      <c r="J154" s="127"/>
      <c r="K154" s="118"/>
      <c r="L154" s="122">
        <v>0</v>
      </c>
      <c r="M154" s="118"/>
      <c r="N154" s="118"/>
      <c r="O154" s="118"/>
      <c r="P154" s="117"/>
      <c r="Q154" s="138"/>
    </row>
    <row r="155" spans="1:17" s="116" customFormat="1" ht="18.75" x14ac:dyDescent="0.3">
      <c r="A155" s="118"/>
      <c r="B155" s="118"/>
      <c r="C155" s="117"/>
      <c r="D155" s="160"/>
      <c r="E155" s="118"/>
      <c r="F155" s="121"/>
      <c r="G155" s="121"/>
      <c r="H155" s="117" t="s">
        <v>735</v>
      </c>
      <c r="I155" s="117"/>
      <c r="J155" s="127"/>
      <c r="K155" s="118"/>
      <c r="L155" s="122">
        <v>7200</v>
      </c>
      <c r="M155" s="118"/>
      <c r="N155" s="118"/>
      <c r="O155" s="118"/>
      <c r="P155" s="117"/>
      <c r="Q155" s="138"/>
    </row>
    <row r="156" spans="1:17" s="116" customFormat="1" ht="18.75" x14ac:dyDescent="0.3">
      <c r="A156" s="118"/>
      <c r="B156" s="118"/>
      <c r="C156" s="117"/>
      <c r="D156" s="160"/>
      <c r="E156" s="118"/>
      <c r="F156" s="121"/>
      <c r="G156" s="121"/>
      <c r="H156" s="117" t="s">
        <v>734</v>
      </c>
      <c r="I156" s="117"/>
      <c r="J156" s="127"/>
      <c r="K156" s="118"/>
      <c r="L156" s="122">
        <v>144000</v>
      </c>
      <c r="M156" s="118"/>
      <c r="N156" s="118"/>
      <c r="O156" s="118"/>
      <c r="P156" s="117"/>
      <c r="Q156" s="138"/>
    </row>
    <row r="157" spans="1:17" s="116" customFormat="1" ht="18.75" x14ac:dyDescent="0.3">
      <c r="A157" s="118"/>
      <c r="B157" s="118"/>
      <c r="C157" s="117"/>
      <c r="D157" s="160"/>
      <c r="E157" s="118"/>
      <c r="F157" s="121"/>
      <c r="G157" s="121"/>
      <c r="H157" s="117" t="s">
        <v>733</v>
      </c>
      <c r="I157" s="117"/>
      <c r="J157" s="127"/>
      <c r="K157" s="118"/>
      <c r="L157" s="122">
        <v>0</v>
      </c>
      <c r="M157" s="118"/>
      <c r="N157" s="118"/>
      <c r="O157" s="118"/>
      <c r="P157" s="117"/>
      <c r="Q157" s="138"/>
    </row>
    <row r="158" spans="1:17" s="116" customFormat="1" ht="18.75" x14ac:dyDescent="0.3">
      <c r="A158" s="118"/>
      <c r="B158" s="118"/>
      <c r="C158" s="117"/>
      <c r="D158" s="160"/>
      <c r="E158" s="118"/>
      <c r="F158" s="121"/>
      <c r="G158" s="121"/>
      <c r="H158" s="117" t="s">
        <v>732</v>
      </c>
      <c r="I158" s="117"/>
      <c r="J158" s="127"/>
      <c r="K158" s="118"/>
      <c r="L158" s="122">
        <v>20000</v>
      </c>
      <c r="M158" s="118"/>
      <c r="N158" s="118"/>
      <c r="O158" s="118"/>
      <c r="P158" s="117"/>
      <c r="Q158" s="280"/>
    </row>
    <row r="159" spans="1:17" s="116" customFormat="1" ht="18.75" x14ac:dyDescent="0.3">
      <c r="A159" s="118"/>
      <c r="B159" s="118"/>
      <c r="C159" s="117"/>
      <c r="D159" s="160"/>
      <c r="E159" s="118"/>
      <c r="F159" s="121"/>
      <c r="G159" s="121"/>
      <c r="H159" s="117" t="s">
        <v>731</v>
      </c>
      <c r="I159" s="117"/>
      <c r="J159" s="127"/>
      <c r="K159" s="118"/>
      <c r="L159" s="122">
        <v>135000</v>
      </c>
      <c r="M159" s="118"/>
      <c r="N159" s="118"/>
      <c r="O159" s="118"/>
      <c r="P159" s="117"/>
      <c r="Q159" s="138"/>
    </row>
    <row r="160" spans="1:17" s="116" customFormat="1" ht="21.75" customHeight="1" x14ac:dyDescent="0.3">
      <c r="A160" s="118"/>
      <c r="B160" s="118"/>
      <c r="C160" s="117"/>
      <c r="D160" s="160"/>
      <c r="E160" s="118"/>
      <c r="F160" s="121"/>
      <c r="G160" s="121"/>
      <c r="H160" s="129" t="s">
        <v>1284</v>
      </c>
      <c r="I160" s="129"/>
      <c r="J160" s="127"/>
      <c r="K160" s="118"/>
      <c r="L160" s="122">
        <v>12000</v>
      </c>
      <c r="M160" s="118"/>
      <c r="N160" s="118"/>
      <c r="O160" s="118"/>
      <c r="P160" s="117"/>
      <c r="Q160" s="138"/>
    </row>
    <row r="161" spans="1:17" s="116" customFormat="1" ht="18.75" x14ac:dyDescent="0.3">
      <c r="A161" s="118"/>
      <c r="B161" s="118"/>
      <c r="C161" s="117"/>
      <c r="D161" s="160"/>
      <c r="E161" s="118"/>
      <c r="F161" s="121"/>
      <c r="G161" s="121"/>
      <c r="H161" s="117" t="s">
        <v>730</v>
      </c>
      <c r="I161" s="117"/>
      <c r="J161" s="127"/>
      <c r="K161" s="118"/>
      <c r="L161" s="122">
        <v>30000</v>
      </c>
      <c r="M161" s="118"/>
      <c r="N161" s="118"/>
      <c r="O161" s="118"/>
      <c r="P161" s="117"/>
      <c r="Q161" s="138"/>
    </row>
    <row r="162" spans="1:17" s="116" customFormat="1" ht="18.75" x14ac:dyDescent="0.3">
      <c r="A162" s="118"/>
      <c r="B162" s="118"/>
      <c r="C162" s="117"/>
      <c r="D162" s="160"/>
      <c r="E162" s="118"/>
      <c r="F162" s="121"/>
      <c r="G162" s="121"/>
      <c r="H162" s="117" t="s">
        <v>729</v>
      </c>
      <c r="I162" s="117"/>
      <c r="J162" s="127"/>
      <c r="K162" s="118"/>
      <c r="L162" s="122">
        <v>0</v>
      </c>
      <c r="M162" s="118"/>
      <c r="N162" s="118"/>
      <c r="O162" s="118"/>
      <c r="P162" s="117"/>
      <c r="Q162" s="138"/>
    </row>
    <row r="163" spans="1:17" s="116" customFormat="1" ht="18.75" x14ac:dyDescent="0.3">
      <c r="A163" s="118"/>
      <c r="B163" s="118"/>
      <c r="C163" s="117"/>
      <c r="D163" s="160"/>
      <c r="E163" s="118"/>
      <c r="F163" s="121"/>
      <c r="G163" s="121"/>
      <c r="H163" s="117" t="s">
        <v>728</v>
      </c>
      <c r="I163" s="117"/>
      <c r="J163" s="127"/>
      <c r="K163" s="118"/>
      <c r="L163" s="122">
        <v>10000</v>
      </c>
      <c r="M163" s="118"/>
      <c r="N163" s="118"/>
      <c r="O163" s="118"/>
      <c r="P163" s="117"/>
      <c r="Q163" s="280"/>
    </row>
    <row r="164" spans="1:17" s="116" customFormat="1" ht="18.75" x14ac:dyDescent="0.3">
      <c r="A164" s="118"/>
      <c r="B164" s="118"/>
      <c r="C164" s="117"/>
      <c r="D164" s="160"/>
      <c r="E164" s="118"/>
      <c r="F164" s="121"/>
      <c r="G164" s="121"/>
      <c r="H164" s="117" t="s">
        <v>727</v>
      </c>
      <c r="I164" s="117"/>
      <c r="J164" s="127"/>
      <c r="K164" s="118"/>
      <c r="L164" s="122">
        <v>20000</v>
      </c>
      <c r="M164" s="118"/>
      <c r="N164" s="118"/>
      <c r="O164" s="118"/>
      <c r="P164" s="117"/>
      <c r="Q164" s="138"/>
    </row>
    <row r="165" spans="1:17" s="116" customFormat="1" ht="18.75" x14ac:dyDescent="0.3">
      <c r="A165" s="118"/>
      <c r="B165" s="118"/>
      <c r="C165" s="117"/>
      <c r="D165" s="160"/>
      <c r="E165" s="118"/>
      <c r="F165" s="121"/>
      <c r="G165" s="121"/>
      <c r="H165" s="117" t="s">
        <v>726</v>
      </c>
      <c r="I165" s="117"/>
      <c r="J165" s="127"/>
      <c r="K165" s="118"/>
      <c r="L165" s="122">
        <v>5000</v>
      </c>
      <c r="M165" s="118"/>
      <c r="N165" s="118"/>
      <c r="O165" s="118"/>
      <c r="P165" s="117"/>
      <c r="Q165" s="138"/>
    </row>
    <row r="166" spans="1:17" s="116" customFormat="1" ht="18.75" x14ac:dyDescent="0.3">
      <c r="A166" s="118"/>
      <c r="B166" s="118"/>
      <c r="C166" s="117"/>
      <c r="D166" s="160"/>
      <c r="E166" s="118"/>
      <c r="F166" s="121"/>
      <c r="G166" s="121"/>
      <c r="H166" s="117" t="s">
        <v>725</v>
      </c>
      <c r="I166" s="117"/>
      <c r="J166" s="127"/>
      <c r="K166" s="118"/>
      <c r="L166" s="122">
        <v>5000</v>
      </c>
      <c r="M166" s="118"/>
      <c r="N166" s="118"/>
      <c r="O166" s="118"/>
      <c r="P166" s="117"/>
      <c r="Q166" s="138"/>
    </row>
    <row r="167" spans="1:17" s="116" customFormat="1" ht="18.75" customHeight="1" x14ac:dyDescent="0.3">
      <c r="A167" s="118"/>
      <c r="B167" s="118"/>
      <c r="C167" s="117"/>
      <c r="D167" s="160"/>
      <c r="E167" s="118"/>
      <c r="F167" s="121"/>
      <c r="G167" s="121"/>
      <c r="H167" s="117" t="s">
        <v>724</v>
      </c>
      <c r="I167" s="117"/>
      <c r="J167" s="127"/>
      <c r="K167" s="118"/>
      <c r="L167" s="122">
        <v>5000</v>
      </c>
      <c r="M167" s="118"/>
      <c r="N167" s="118"/>
      <c r="O167" s="118"/>
      <c r="P167" s="117"/>
      <c r="Q167" s="138"/>
    </row>
    <row r="168" spans="1:17" s="116" customFormat="1" ht="18.75" x14ac:dyDescent="0.3">
      <c r="A168" s="118"/>
      <c r="B168" s="118"/>
      <c r="C168" s="117"/>
      <c r="D168" s="160"/>
      <c r="E168" s="118"/>
      <c r="F168" s="121"/>
      <c r="G168" s="121"/>
      <c r="H168" s="117" t="s">
        <v>723</v>
      </c>
      <c r="I168" s="117"/>
      <c r="J168" s="127"/>
      <c r="K168" s="118"/>
      <c r="L168" s="122">
        <v>0</v>
      </c>
      <c r="M168" s="118"/>
      <c r="N168" s="118"/>
      <c r="O168" s="118"/>
      <c r="P168" s="117"/>
      <c r="Q168" s="138"/>
    </row>
    <row r="169" spans="1:17" s="116" customFormat="1" ht="18.75" x14ac:dyDescent="0.3">
      <c r="A169" s="118"/>
      <c r="B169" s="118"/>
      <c r="C169" s="117"/>
      <c r="D169" s="160"/>
      <c r="E169" s="118"/>
      <c r="F169" s="121"/>
      <c r="G169" s="121"/>
      <c r="H169" s="117" t="s">
        <v>722</v>
      </c>
      <c r="I169" s="117"/>
      <c r="J169" s="127"/>
      <c r="K169" s="118"/>
      <c r="L169" s="122">
        <v>0</v>
      </c>
      <c r="M169" s="118"/>
      <c r="N169" s="118"/>
      <c r="O169" s="118"/>
      <c r="P169" s="117"/>
      <c r="Q169" s="138"/>
    </row>
    <row r="170" spans="1:17" s="116" customFormat="1" ht="18.75" x14ac:dyDescent="0.3">
      <c r="A170" s="118"/>
      <c r="B170" s="118"/>
      <c r="C170" s="117"/>
      <c r="D170" s="160"/>
      <c r="E170" s="118"/>
      <c r="F170" s="121"/>
      <c r="G170" s="121"/>
      <c r="H170" s="117" t="s">
        <v>721</v>
      </c>
      <c r="I170" s="117"/>
      <c r="J170" s="127"/>
      <c r="K170" s="118"/>
      <c r="L170" s="122">
        <v>0</v>
      </c>
      <c r="M170" s="118"/>
      <c r="N170" s="118"/>
      <c r="O170" s="118"/>
      <c r="P170" s="117"/>
      <c r="Q170" s="138"/>
    </row>
    <row r="171" spans="1:17" s="116" customFormat="1" ht="21.75" customHeight="1" x14ac:dyDescent="0.3">
      <c r="A171" s="118"/>
      <c r="B171" s="118"/>
      <c r="C171" s="117"/>
      <c r="D171" s="160"/>
      <c r="E171" s="118"/>
      <c r="F171" s="121"/>
      <c r="G171" s="121"/>
      <c r="H171" s="117" t="s">
        <v>1285</v>
      </c>
      <c r="I171" s="117"/>
      <c r="J171" s="128"/>
      <c r="K171" s="118"/>
      <c r="L171" s="122">
        <v>23900</v>
      </c>
      <c r="M171" s="118"/>
      <c r="N171" s="118"/>
      <c r="O171" s="118"/>
      <c r="P171" s="117"/>
      <c r="Q171" s="138"/>
    </row>
    <row r="172" spans="1:17" s="116" customFormat="1" ht="21.75" customHeight="1" x14ac:dyDescent="0.3">
      <c r="A172" s="118"/>
      <c r="B172" s="118"/>
      <c r="C172" s="117"/>
      <c r="D172" s="160"/>
      <c r="E172" s="118"/>
      <c r="F172" s="121"/>
      <c r="G172" s="121"/>
      <c r="H172" s="117" t="s">
        <v>720</v>
      </c>
      <c r="I172" s="117"/>
      <c r="J172" s="127"/>
      <c r="K172" s="118"/>
      <c r="L172" s="122">
        <v>2000</v>
      </c>
      <c r="M172" s="118"/>
      <c r="N172" s="118"/>
      <c r="O172" s="118"/>
      <c r="P172" s="117"/>
      <c r="Q172" s="138"/>
    </row>
    <row r="173" spans="1:17" s="116" customFormat="1" ht="18.75" x14ac:dyDescent="0.3">
      <c r="A173" s="118"/>
      <c r="B173" s="118"/>
      <c r="C173" s="117"/>
      <c r="D173" s="160"/>
      <c r="E173" s="118"/>
      <c r="F173" s="121"/>
      <c r="G173" s="121"/>
      <c r="H173" s="117" t="s">
        <v>719</v>
      </c>
      <c r="I173" s="117"/>
      <c r="J173" s="127"/>
      <c r="K173" s="118"/>
      <c r="L173" s="122">
        <v>5000</v>
      </c>
      <c r="M173" s="118"/>
      <c r="N173" s="118"/>
      <c r="O173" s="118"/>
      <c r="P173" s="117"/>
      <c r="Q173" s="138"/>
    </row>
    <row r="174" spans="1:17" s="116" customFormat="1" ht="18.75" x14ac:dyDescent="0.3">
      <c r="A174" s="118"/>
      <c r="B174" s="118"/>
      <c r="C174" s="117"/>
      <c r="D174" s="160"/>
      <c r="E174" s="118"/>
      <c r="F174" s="121"/>
      <c r="G174" s="121"/>
      <c r="H174" s="117" t="s">
        <v>718</v>
      </c>
      <c r="I174" s="117"/>
      <c r="J174" s="127"/>
      <c r="K174" s="118"/>
      <c r="L174" s="122">
        <v>0</v>
      </c>
      <c r="M174" s="118"/>
      <c r="N174" s="118"/>
      <c r="O174" s="118"/>
      <c r="P174" s="117"/>
      <c r="Q174" s="138"/>
    </row>
    <row r="175" spans="1:17" s="116" customFormat="1" ht="18.75" x14ac:dyDescent="0.3">
      <c r="A175" s="118"/>
      <c r="B175" s="118"/>
      <c r="C175" s="118" t="s">
        <v>717</v>
      </c>
      <c r="D175" s="160"/>
      <c r="E175" s="118"/>
      <c r="F175" s="121"/>
      <c r="G175" s="121"/>
      <c r="H175" s="118"/>
      <c r="I175" s="118"/>
      <c r="J175" s="127"/>
      <c r="K175" s="126"/>
      <c r="L175" s="122"/>
      <c r="M175" s="118"/>
      <c r="N175" s="118"/>
      <c r="O175" s="118"/>
      <c r="P175" s="117"/>
      <c r="Q175" s="138"/>
    </row>
    <row r="176" spans="1:17" s="116" customFormat="1" ht="18.75" x14ac:dyDescent="0.3">
      <c r="A176" s="118"/>
      <c r="B176" s="118"/>
      <c r="C176" s="117"/>
      <c r="D176" s="117" t="s">
        <v>716</v>
      </c>
      <c r="E176" s="118"/>
      <c r="F176" s="121"/>
      <c r="G176" s="121"/>
      <c r="H176" s="118" t="s">
        <v>715</v>
      </c>
      <c r="I176" s="117"/>
      <c r="J176" s="117"/>
      <c r="K176" s="118"/>
      <c r="L176" s="122"/>
      <c r="M176" s="118"/>
      <c r="N176" s="118"/>
      <c r="O176" s="118"/>
      <c r="P176" s="117"/>
      <c r="Q176" s="138"/>
    </row>
    <row r="177" spans="1:17" s="116" customFormat="1" ht="18.75" x14ac:dyDescent="0.3">
      <c r="A177" s="118"/>
      <c r="B177" s="118"/>
      <c r="C177" s="117"/>
      <c r="D177" s="117" t="s">
        <v>714</v>
      </c>
      <c r="E177" s="118"/>
      <c r="F177" s="121"/>
      <c r="G177" s="121"/>
      <c r="H177" s="118" t="s">
        <v>713</v>
      </c>
      <c r="I177" s="117"/>
      <c r="J177" s="120"/>
      <c r="K177" s="118"/>
      <c r="L177" s="118"/>
      <c r="M177" s="118"/>
      <c r="N177" s="118"/>
      <c r="O177" s="118"/>
      <c r="P177" s="117"/>
      <c r="Q177" s="138"/>
    </row>
    <row r="178" spans="1:17" s="116" customFormat="1" ht="18.75" x14ac:dyDescent="0.3">
      <c r="A178" s="118"/>
      <c r="B178" s="118"/>
      <c r="C178" s="117"/>
      <c r="D178" s="117"/>
      <c r="E178" s="118"/>
      <c r="F178" s="121"/>
      <c r="G178" s="121"/>
      <c r="H178" s="118" t="s">
        <v>712</v>
      </c>
      <c r="I178" s="117"/>
      <c r="J178" s="120"/>
      <c r="K178" s="117"/>
      <c r="L178" s="119"/>
      <c r="M178" s="118"/>
      <c r="N178" s="118"/>
      <c r="O178" s="118"/>
      <c r="P178" s="117"/>
      <c r="Q178" s="138"/>
    </row>
    <row r="179" spans="1:17" s="116" customFormat="1" ht="18.75" x14ac:dyDescent="0.3">
      <c r="A179" s="118"/>
      <c r="B179" s="118"/>
      <c r="C179" s="117"/>
      <c r="D179" s="117"/>
      <c r="E179" s="118"/>
      <c r="F179" s="121"/>
      <c r="G179" s="121"/>
      <c r="H179" s="118" t="s">
        <v>711</v>
      </c>
      <c r="I179" s="117"/>
      <c r="J179" s="120"/>
      <c r="K179" s="117"/>
      <c r="L179" s="119"/>
      <c r="M179" s="118"/>
      <c r="N179" s="118"/>
      <c r="O179" s="118"/>
      <c r="P179" s="117"/>
      <c r="Q179" s="138"/>
    </row>
    <row r="180" spans="1:17" s="116" customFormat="1" ht="18.75" x14ac:dyDescent="0.3">
      <c r="A180" s="118"/>
      <c r="B180" s="118"/>
      <c r="C180" s="117"/>
      <c r="D180" s="117"/>
      <c r="E180" s="118"/>
      <c r="F180" s="121"/>
      <c r="G180" s="121"/>
      <c r="H180" s="118" t="s">
        <v>710</v>
      </c>
      <c r="I180" s="117"/>
      <c r="J180" s="120"/>
      <c r="K180" s="117"/>
      <c r="L180" s="119"/>
      <c r="M180" s="118"/>
      <c r="N180" s="118"/>
      <c r="O180" s="118"/>
      <c r="P180" s="117"/>
      <c r="Q180" s="138"/>
    </row>
    <row r="181" spans="1:17" s="116" customFormat="1" ht="18.75" x14ac:dyDescent="0.3">
      <c r="A181" s="118"/>
      <c r="B181" s="118"/>
      <c r="C181" s="117"/>
      <c r="D181" s="117"/>
      <c r="E181" s="118"/>
      <c r="F181" s="121"/>
      <c r="G181" s="121"/>
      <c r="H181" s="125" t="s">
        <v>707</v>
      </c>
      <c r="I181" s="117"/>
      <c r="J181" s="120"/>
      <c r="K181" s="118"/>
      <c r="L181" s="119">
        <f>SUM(L182:L184)</f>
        <v>40000</v>
      </c>
      <c r="M181" s="118" t="s">
        <v>709</v>
      </c>
      <c r="N181" s="118"/>
      <c r="O181" s="118"/>
      <c r="P181" s="117" t="s">
        <v>708</v>
      </c>
      <c r="Q181" s="138" t="s">
        <v>707</v>
      </c>
    </row>
    <row r="182" spans="1:17" s="116" customFormat="1" ht="18.75" x14ac:dyDescent="0.3">
      <c r="A182" s="118"/>
      <c r="B182" s="118"/>
      <c r="C182" s="117"/>
      <c r="D182" s="117"/>
      <c r="E182" s="118"/>
      <c r="F182" s="121"/>
      <c r="G182" s="121"/>
      <c r="H182" s="118" t="s">
        <v>697</v>
      </c>
      <c r="I182" s="117"/>
      <c r="J182" s="120"/>
      <c r="K182" s="118"/>
      <c r="L182" s="119">
        <v>37500</v>
      </c>
      <c r="M182" s="118"/>
      <c r="N182" s="118"/>
      <c r="O182" s="118"/>
      <c r="P182" s="117"/>
      <c r="Q182" s="138"/>
    </row>
    <row r="183" spans="1:17" s="116" customFormat="1" ht="18.75" x14ac:dyDescent="0.3">
      <c r="A183" s="118"/>
      <c r="B183" s="118"/>
      <c r="C183" s="117"/>
      <c r="D183" s="160"/>
      <c r="E183" s="118"/>
      <c r="F183" s="121"/>
      <c r="G183" s="121"/>
      <c r="H183" s="118" t="s">
        <v>703</v>
      </c>
      <c r="I183" s="117"/>
      <c r="J183" s="120"/>
      <c r="K183" s="118"/>
      <c r="L183" s="119">
        <v>1200</v>
      </c>
      <c r="M183" s="118"/>
      <c r="N183" s="118"/>
      <c r="O183" s="118"/>
      <c r="P183" s="117"/>
      <c r="Q183" s="138"/>
    </row>
    <row r="184" spans="1:17" s="116" customFormat="1" ht="18.75" x14ac:dyDescent="0.3">
      <c r="A184" s="118"/>
      <c r="B184" s="118"/>
      <c r="C184" s="117"/>
      <c r="D184" s="160"/>
      <c r="E184" s="118"/>
      <c r="F184" s="121"/>
      <c r="G184" s="121"/>
      <c r="H184" s="118" t="s">
        <v>706</v>
      </c>
      <c r="I184" s="117"/>
      <c r="J184" s="120"/>
      <c r="K184" s="118"/>
      <c r="L184" s="119">
        <v>1300</v>
      </c>
      <c r="M184" s="118"/>
      <c r="N184" s="118"/>
      <c r="O184" s="118"/>
      <c r="P184" s="117"/>
      <c r="Q184" s="138"/>
    </row>
    <row r="185" spans="1:17" s="116" customFormat="1" ht="18.75" x14ac:dyDescent="0.3">
      <c r="A185" s="118"/>
      <c r="B185" s="118"/>
      <c r="C185" s="117"/>
      <c r="D185" s="160"/>
      <c r="E185" s="118"/>
      <c r="F185" s="121"/>
      <c r="G185" s="121"/>
      <c r="H185" s="125" t="s">
        <v>704</v>
      </c>
      <c r="I185" s="117"/>
      <c r="J185" s="117"/>
      <c r="K185" s="118"/>
      <c r="L185" s="119">
        <f>SUM(L186:L188)</f>
        <v>54500</v>
      </c>
      <c r="M185" s="118" t="s">
        <v>488</v>
      </c>
      <c r="N185" s="118"/>
      <c r="O185" s="118"/>
      <c r="P185" s="117" t="s">
        <v>705</v>
      </c>
      <c r="Q185" s="138" t="s">
        <v>704</v>
      </c>
    </row>
    <row r="186" spans="1:17" s="116" customFormat="1" ht="18.75" x14ac:dyDescent="0.3">
      <c r="A186" s="118"/>
      <c r="B186" s="118"/>
      <c r="C186" s="117"/>
      <c r="D186" s="160"/>
      <c r="E186" s="118"/>
      <c r="F186" s="121"/>
      <c r="G186" s="121"/>
      <c r="H186" s="118" t="s">
        <v>697</v>
      </c>
      <c r="I186" s="117"/>
      <c r="J186" s="120"/>
      <c r="K186" s="118"/>
      <c r="L186" s="119">
        <v>50000</v>
      </c>
      <c r="M186" s="118"/>
      <c r="N186" s="118"/>
      <c r="O186" s="118"/>
      <c r="P186" s="117"/>
      <c r="Q186" s="138"/>
    </row>
    <row r="187" spans="1:17" s="116" customFormat="1" ht="18.75" x14ac:dyDescent="0.3">
      <c r="A187" s="118"/>
      <c r="B187" s="118"/>
      <c r="C187" s="117"/>
      <c r="D187" s="160"/>
      <c r="E187" s="118"/>
      <c r="F187" s="121"/>
      <c r="G187" s="121"/>
      <c r="H187" s="118" t="s">
        <v>703</v>
      </c>
      <c r="I187" s="117"/>
      <c r="J187" s="120"/>
      <c r="K187" s="118"/>
      <c r="L187" s="119">
        <v>3000</v>
      </c>
      <c r="M187" s="118"/>
      <c r="N187" s="118"/>
      <c r="O187" s="118"/>
      <c r="P187" s="117"/>
      <c r="Q187" s="138"/>
    </row>
    <row r="188" spans="1:17" s="116" customFormat="1" ht="18.75" x14ac:dyDescent="0.3">
      <c r="A188" s="118"/>
      <c r="B188" s="118"/>
      <c r="C188" s="117"/>
      <c r="D188" s="160"/>
      <c r="E188" s="118"/>
      <c r="F188" s="121"/>
      <c r="G188" s="121"/>
      <c r="H188" s="118" t="s">
        <v>692</v>
      </c>
      <c r="I188" s="117"/>
      <c r="J188" s="120"/>
      <c r="K188" s="118"/>
      <c r="L188" s="119">
        <v>1500</v>
      </c>
      <c r="M188" s="118"/>
      <c r="N188" s="118"/>
      <c r="O188" s="118"/>
      <c r="P188" s="117"/>
      <c r="Q188" s="138"/>
    </row>
    <row r="189" spans="1:17" s="116" customFormat="1" ht="18.75" x14ac:dyDescent="0.3">
      <c r="A189" s="118"/>
      <c r="B189" s="118"/>
      <c r="C189" s="117"/>
      <c r="D189" s="160"/>
      <c r="E189" s="118"/>
      <c r="F189" s="121"/>
      <c r="G189" s="121"/>
      <c r="H189" s="125" t="s">
        <v>701</v>
      </c>
      <c r="I189" s="117"/>
      <c r="J189" s="120"/>
      <c r="K189" s="118"/>
      <c r="L189" s="119">
        <f>SUM(L190:L192)</f>
        <v>122500</v>
      </c>
      <c r="M189" s="118" t="s">
        <v>488</v>
      </c>
      <c r="N189" s="118"/>
      <c r="O189" s="118"/>
      <c r="P189" s="117" t="s">
        <v>702</v>
      </c>
      <c r="Q189" s="138" t="s">
        <v>701</v>
      </c>
    </row>
    <row r="190" spans="1:17" s="116" customFormat="1" ht="18.75" x14ac:dyDescent="0.3">
      <c r="A190" s="118"/>
      <c r="B190" s="118"/>
      <c r="C190" s="117"/>
      <c r="D190" s="160"/>
      <c r="E190" s="118"/>
      <c r="F190" s="121"/>
      <c r="G190" s="121"/>
      <c r="H190" s="118" t="s">
        <v>689</v>
      </c>
      <c r="I190" s="117"/>
      <c r="J190" s="120"/>
      <c r="K190" s="118"/>
      <c r="L190" s="119">
        <v>100000</v>
      </c>
      <c r="M190" s="118"/>
      <c r="N190" s="118"/>
      <c r="O190" s="118"/>
      <c r="P190" s="117"/>
      <c r="Q190" s="138"/>
    </row>
    <row r="191" spans="1:17" s="116" customFormat="1" ht="18.75" x14ac:dyDescent="0.3">
      <c r="A191" s="118"/>
      <c r="B191" s="118"/>
      <c r="C191" s="117"/>
      <c r="D191" s="160"/>
      <c r="E191" s="118"/>
      <c r="F191" s="121"/>
      <c r="G191" s="121"/>
      <c r="H191" s="118" t="s">
        <v>693</v>
      </c>
      <c r="I191" s="117"/>
      <c r="J191" s="120"/>
      <c r="K191" s="118"/>
      <c r="L191" s="119">
        <v>2500</v>
      </c>
      <c r="M191" s="118"/>
      <c r="N191" s="118"/>
      <c r="O191" s="118"/>
      <c r="P191" s="117"/>
      <c r="Q191" s="138"/>
    </row>
    <row r="192" spans="1:17" s="116" customFormat="1" ht="18.75" x14ac:dyDescent="0.3">
      <c r="A192" s="118"/>
      <c r="B192" s="118"/>
      <c r="C192" s="117"/>
      <c r="D192" s="160"/>
      <c r="E192" s="118"/>
      <c r="F192" s="121"/>
      <c r="G192" s="121"/>
      <c r="H192" s="118" t="s">
        <v>700</v>
      </c>
      <c r="I192" s="117"/>
      <c r="J192" s="120"/>
      <c r="K192" s="118"/>
      <c r="L192" s="119">
        <v>20000</v>
      </c>
      <c r="M192" s="118"/>
      <c r="N192" s="118"/>
      <c r="O192" s="118"/>
      <c r="P192" s="117"/>
      <c r="Q192" s="138"/>
    </row>
    <row r="193" spans="1:17" s="116" customFormat="1" ht="18.75" x14ac:dyDescent="0.3">
      <c r="A193" s="118"/>
      <c r="B193" s="118"/>
      <c r="C193" s="117"/>
      <c r="D193" s="160"/>
      <c r="E193" s="118"/>
      <c r="F193" s="121"/>
      <c r="G193" s="121"/>
      <c r="H193" s="125" t="s">
        <v>698</v>
      </c>
      <c r="I193" s="117"/>
      <c r="J193" s="117"/>
      <c r="K193" s="118"/>
      <c r="L193" s="119">
        <f>SUM(L194:L195)</f>
        <v>52000</v>
      </c>
      <c r="M193" s="118" t="s">
        <v>488</v>
      </c>
      <c r="N193" s="118"/>
      <c r="O193" s="118"/>
      <c r="P193" s="117" t="s">
        <v>699</v>
      </c>
      <c r="Q193" s="138" t="s">
        <v>698</v>
      </c>
    </row>
    <row r="194" spans="1:17" s="116" customFormat="1" ht="18.75" x14ac:dyDescent="0.3">
      <c r="A194" s="118"/>
      <c r="B194" s="118"/>
      <c r="C194" s="117"/>
      <c r="D194" s="160"/>
      <c r="E194" s="118"/>
      <c r="F194" s="121"/>
      <c r="G194" s="121"/>
      <c r="H194" s="118" t="s">
        <v>697</v>
      </c>
      <c r="I194" s="117"/>
      <c r="J194" s="120"/>
      <c r="K194" s="118"/>
      <c r="L194" s="119">
        <v>50000</v>
      </c>
      <c r="M194" s="118"/>
      <c r="N194" s="118"/>
      <c r="O194" s="118"/>
      <c r="P194" s="117"/>
      <c r="Q194" s="138"/>
    </row>
    <row r="195" spans="1:17" s="116" customFormat="1" ht="18.75" x14ac:dyDescent="0.3">
      <c r="A195" s="118"/>
      <c r="B195" s="118"/>
      <c r="C195" s="117"/>
      <c r="D195" s="160"/>
      <c r="E195" s="118"/>
      <c r="F195" s="121"/>
      <c r="G195" s="121"/>
      <c r="H195" s="118" t="s">
        <v>696</v>
      </c>
      <c r="I195" s="117"/>
      <c r="J195" s="120"/>
      <c r="K195" s="118"/>
      <c r="L195" s="119">
        <v>2000</v>
      </c>
      <c r="M195" s="118"/>
      <c r="N195" s="118"/>
      <c r="O195" s="118"/>
      <c r="P195" s="117"/>
      <c r="Q195" s="138"/>
    </row>
    <row r="196" spans="1:17" s="116" customFormat="1" ht="18.75" x14ac:dyDescent="0.3">
      <c r="A196" s="118"/>
      <c r="B196" s="118"/>
      <c r="C196" s="117"/>
      <c r="D196" s="160"/>
      <c r="E196" s="118"/>
      <c r="F196" s="121"/>
      <c r="G196" s="121"/>
      <c r="H196" s="123" t="s">
        <v>694</v>
      </c>
      <c r="I196" s="117"/>
      <c r="J196" s="117"/>
      <c r="K196" s="118"/>
      <c r="L196" s="119">
        <f>SUM(L197:L199)</f>
        <v>65500</v>
      </c>
      <c r="M196" s="118" t="s">
        <v>488</v>
      </c>
      <c r="N196" s="118"/>
      <c r="O196" s="118"/>
      <c r="P196" s="117" t="s">
        <v>695</v>
      </c>
      <c r="Q196" s="138" t="s">
        <v>694</v>
      </c>
    </row>
    <row r="197" spans="1:17" s="116" customFormat="1" ht="18.75" x14ac:dyDescent="0.3">
      <c r="A197" s="118"/>
      <c r="B197" s="118"/>
      <c r="C197" s="117"/>
      <c r="D197" s="160"/>
      <c r="E197" s="118"/>
      <c r="F197" s="121"/>
      <c r="G197" s="121"/>
      <c r="H197" s="118" t="s">
        <v>689</v>
      </c>
      <c r="I197" s="124"/>
      <c r="J197" s="120"/>
      <c r="K197" s="118"/>
      <c r="L197" s="119">
        <v>50000</v>
      </c>
      <c r="M197" s="118"/>
      <c r="N197" s="118"/>
      <c r="O197" s="118"/>
      <c r="P197" s="117"/>
      <c r="Q197" s="138"/>
    </row>
    <row r="198" spans="1:17" s="116" customFormat="1" ht="18.75" x14ac:dyDescent="0.3">
      <c r="A198" s="118"/>
      <c r="B198" s="118"/>
      <c r="C198" s="117"/>
      <c r="D198" s="160"/>
      <c r="E198" s="118"/>
      <c r="F198" s="121"/>
      <c r="G198" s="121"/>
      <c r="H198" s="118" t="s">
        <v>693</v>
      </c>
      <c r="I198" s="124"/>
      <c r="J198" s="120"/>
      <c r="K198" s="118"/>
      <c r="L198" s="119">
        <v>3500</v>
      </c>
      <c r="M198" s="118"/>
      <c r="N198" s="118"/>
      <c r="O198" s="118"/>
      <c r="P198" s="117"/>
      <c r="Q198" s="138"/>
    </row>
    <row r="199" spans="1:17" s="116" customFormat="1" ht="18.75" x14ac:dyDescent="0.3">
      <c r="A199" s="118"/>
      <c r="B199" s="118"/>
      <c r="C199" s="117"/>
      <c r="D199" s="160"/>
      <c r="E199" s="118"/>
      <c r="F199" s="121"/>
      <c r="G199" s="121"/>
      <c r="H199" s="118" t="s">
        <v>692</v>
      </c>
      <c r="I199" s="124"/>
      <c r="J199" s="120"/>
      <c r="K199" s="118"/>
      <c r="L199" s="119">
        <v>12000</v>
      </c>
      <c r="M199" s="118"/>
      <c r="N199" s="118"/>
      <c r="O199" s="118"/>
      <c r="P199" s="117"/>
      <c r="Q199" s="138"/>
    </row>
    <row r="200" spans="1:17" s="116" customFormat="1" ht="24" customHeight="1" x14ac:dyDescent="0.3">
      <c r="A200" s="118"/>
      <c r="B200" s="118"/>
      <c r="C200" s="117"/>
      <c r="D200" s="160"/>
      <c r="E200" s="118"/>
      <c r="F200" s="121"/>
      <c r="G200" s="121"/>
      <c r="H200" s="123" t="s">
        <v>690</v>
      </c>
      <c r="I200" s="118"/>
      <c r="J200" s="118"/>
      <c r="K200" s="118"/>
      <c r="L200" s="122">
        <f>SUM(L201:L201)</f>
        <v>20000</v>
      </c>
      <c r="M200" s="118" t="s">
        <v>488</v>
      </c>
      <c r="N200" s="118"/>
      <c r="O200" s="118"/>
      <c r="P200" s="117" t="s">
        <v>691</v>
      </c>
      <c r="Q200" s="138" t="s">
        <v>690</v>
      </c>
    </row>
    <row r="201" spans="1:17" s="116" customFormat="1" ht="18.75" x14ac:dyDescent="0.3">
      <c r="A201" s="118"/>
      <c r="B201" s="118"/>
      <c r="C201" s="117"/>
      <c r="D201" s="160"/>
      <c r="E201" s="118"/>
      <c r="F201" s="121"/>
      <c r="G201" s="121"/>
      <c r="H201" s="118" t="s">
        <v>689</v>
      </c>
      <c r="I201" s="118"/>
      <c r="J201" s="120"/>
      <c r="K201" s="118"/>
      <c r="L201" s="119">
        <v>20000</v>
      </c>
      <c r="M201" s="118"/>
      <c r="N201" s="118"/>
      <c r="O201" s="118"/>
      <c r="P201" s="117"/>
      <c r="Q201" s="138"/>
    </row>
  </sheetData>
  <mergeCells count="13">
    <mergeCell ref="D30:D36"/>
    <mergeCell ref="A1:Q1"/>
    <mergeCell ref="A3:D3"/>
    <mergeCell ref="E3:E4"/>
    <mergeCell ref="F3:F4"/>
    <mergeCell ref="G3:G4"/>
    <mergeCell ref="H3:H4"/>
    <mergeCell ref="I3:J3"/>
    <mergeCell ref="K3:M3"/>
    <mergeCell ref="N3:O3"/>
    <mergeCell ref="P3:P4"/>
    <mergeCell ref="Q3:Q4"/>
    <mergeCell ref="D23:D29"/>
  </mergeCells>
  <pageMargins left="0.70866141732283472" right="0.70866141732283472" top="0.74803149606299213" bottom="0.74803149606299213" header="0.31496062992125984" footer="0.31496062992125984"/>
  <pageSetup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7</vt:i4>
      </vt:variant>
    </vt:vector>
  </HeadingPairs>
  <TitlesOfParts>
    <vt:vector size="15" baseType="lpstr">
      <vt:lpstr>สรุป</vt:lpstr>
      <vt:lpstr>สรุปแผนงานแผนเงิน</vt:lpstr>
      <vt:lpstr>แบบแผน63-งานยุทธศาสตร์</vt:lpstr>
      <vt:lpstr>Sheet2</vt:lpstr>
      <vt:lpstr>ยุทธ1-ค่ายบางระจัน</vt:lpstr>
      <vt:lpstr>ยุทธ2-ค่ายบางระจัน</vt:lpstr>
      <vt:lpstr>ยุทธ3-ค่ายบางระจัน</vt:lpstr>
      <vt:lpstr>ยุทธ3-แผนเงินบำรุง</vt:lpstr>
      <vt:lpstr>'แบบแผน63-งานยุทธศาสตร์'!Print_Area</vt:lpstr>
      <vt:lpstr>'ยุทธ3-แผนเงินบำรุง'!Print_Area</vt:lpstr>
      <vt:lpstr>'แบบแผน63-งานยุทธศาสตร์'!Print_Titles</vt:lpstr>
      <vt:lpstr>'ยุทธ1-ค่ายบางระจัน'!Print_Titles</vt:lpstr>
      <vt:lpstr>'ยุทธ2-ค่ายบางระจัน'!Print_Titles</vt:lpstr>
      <vt:lpstr>'ยุทธ3-ค่ายบางระจัน'!Print_Titles</vt:lpstr>
      <vt:lpstr>'ยุทธ3-แผนเงินบำรุง'!Print_Titles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PCUAdmin</cp:lastModifiedBy>
  <cp:lastPrinted>2020-02-25T07:55:50Z</cp:lastPrinted>
  <dcterms:created xsi:type="dcterms:W3CDTF">2019-10-03T07:50:34Z</dcterms:created>
  <dcterms:modified xsi:type="dcterms:W3CDTF">2020-03-11T09:37:15Z</dcterms:modified>
</cp:coreProperties>
</file>